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80" yWindow="580" windowWidth="29620" windowHeight="17820" tabRatio="264" activeTab="1"/>
  </bookViews>
  <sheets>
    <sheet name="計算・新" sheetId="1" r:id="rId1"/>
    <sheet name="元本返済状況" sheetId="2" r:id="rId2"/>
    <sheet name="返済比較" sheetId="3" r:id="rId3"/>
    <sheet name="返済比較2" sheetId="4" r:id="rId4"/>
  </sheets>
  <definedNames>
    <definedName name="COPY">#REF!</definedName>
    <definedName name="_xlnm.Print_Area" localSheetId="1">'元本返済状況'!$B$26:$AE$69</definedName>
    <definedName name="_xlnm.Print_Area" localSheetId="2">'返済比較'!$A$31:$AE$75</definedName>
    <definedName name="_xlnm.Print_Area" localSheetId="3">'返済比較2'!$A$30:$AF$67</definedName>
  </definedNames>
  <calcPr fullCalcOnLoad="1" refMode="R1C1"/>
</workbook>
</file>

<file path=xl/sharedStrings.xml><?xml version="1.0" encoding="utf-8"?>
<sst xmlns="http://schemas.openxmlformats.org/spreadsheetml/2006/main" count="164" uniqueCount="92">
  <si>
    <t>常数</t>
  </si>
  <si>
    <t>元利均等返済</t>
  </si>
  <si>
    <t>返済期間が長ければ、より弓形が強くなる。</t>
  </si>
  <si>
    <t>金利が高くなれば、より弓形が強くなる。</t>
  </si>
  <si>
    <t>この表では、同じ返済期間の中で、金利が変わって行くと、どう変化するのかがわかりやすい。</t>
  </si>
  <si>
    <t>この表では、期間が経過するとどれだけ元本が返済されるかがわかりやすい。</t>
  </si>
  <si>
    <t>12の倍数でないと累計は1にならない</t>
  </si>
  <si>
    <t>　（元本の返済が期が過ぎるに従い大きくなる）</t>
  </si>
  <si>
    <t>元本均等返済</t>
  </si>
  <si>
    <t>全返済率</t>
  </si>
  <si>
    <t>返済
月数</t>
  </si>
  <si>
    <t>区間</t>
  </si>
  <si>
    <t>累計</t>
  </si>
  <si>
    <t>初回
返済率</t>
  </si>
  <si>
    <t>月
返済率</t>
  </si>
  <si>
    <t>ｹ月間隔</t>
  </si>
  <si>
    <t>ｹ月開始</t>
  </si>
  <si>
    <t>赤字を入れ換えれば数値変化する。</t>
  </si>
  <si>
    <t>％金利</t>
  </si>
  <si>
    <t>％金利幅</t>
  </si>
  <si>
    <t>元利均等返済と元本均等返済比較（月返済率と全返済率）</t>
  </si>
  <si>
    <t>元利均等返済における元本返済状況</t>
  </si>
  <si>
    <t>予備計算</t>
  </si>
  <si>
    <t>順次和
元利分</t>
  </si>
  <si>
    <t>項目</t>
  </si>
  <si>
    <t>投入値</t>
  </si>
  <si>
    <t>月値</t>
  </si>
  <si>
    <t>返済年間隔</t>
  </si>
  <si>
    <t>月返済</t>
  </si>
  <si>
    <t>任意計算</t>
  </si>
  <si>
    <t>縦</t>
  </si>
  <si>
    <t>計算初期年</t>
  </si>
  <si>
    <t>年</t>
  </si>
  <si>
    <t>単一金利・複数返済年計算用</t>
  </si>
  <si>
    <t>単一金利・金額把握用</t>
  </si>
  <si>
    <t>a=1-α/12</t>
  </si>
  <si>
    <t>b=a^n</t>
  </si>
  <si>
    <t>c=b/(1-b)</t>
  </si>
  <si>
    <t>n依存</t>
  </si>
  <si>
    <t>金利が小さい場合には、あまり差異はでないので、元利均等か元本均等化はあまり気にする必要はないだろう。
ところが金利10％にもなると、大きな差が出てくる。元利均等返済の場合には、払っても払っても元本返済は進まず、最終段階でどっと元本返済をするようになる。</t>
  </si>
  <si>
    <t>年金利と返済年数んなどを下記の赤字に投入すると毎月の返済額がわかる。</t>
  </si>
  <si>
    <t>金利が変わった場合は、借入残高と残存期間を入れ直し、再計算する。</t>
  </si>
  <si>
    <t>各回
元本返済分</t>
  </si>
  <si>
    <t>各回
利息分</t>
  </si>
  <si>
    <t>各回
返済割合</t>
  </si>
  <si>
    <t>元利均等返済</t>
  </si>
  <si>
    <t>元本均等返済</t>
  </si>
  <si>
    <t>返済月数 n=(yX12)</t>
  </si>
  <si>
    <t>金額入り毎月返済額</t>
  </si>
  <si>
    <t>万円</t>
  </si>
  <si>
    <t>万円</t>
  </si>
  <si>
    <t>各回
元利合計</t>
  </si>
  <si>
    <t>差異</t>
  </si>
  <si>
    <t>返済方法によりこれだけ差異が出る</t>
  </si>
  <si>
    <t>元利均等</t>
  </si>
  <si>
    <t>元本均等</t>
  </si>
  <si>
    <t>赤字の数字を変化させ、グラフを見ると感覚がつかめる。</t>
  </si>
  <si>
    <t>各回
元本返済分</t>
  </si>
  <si>
    <t>年金利(α)</t>
  </si>
  <si>
    <t>月金利(α/12)</t>
  </si>
  <si>
    <t>返済年を基準として</t>
  </si>
  <si>
    <t>金利を基準として</t>
  </si>
  <si>
    <t>n=</t>
  </si>
  <si>
    <t>経過
年</t>
  </si>
  <si>
    <t>借入金額</t>
  </si>
  <si>
    <t>返済年数(y)</t>
  </si>
  <si>
    <t>返済
回数</t>
  </si>
  <si>
    <t>計算
制限</t>
  </si>
  <si>
    <t>α/12/(1-(1-α/12^n)）</t>
  </si>
  <si>
    <t>元利均等返済における返済状況</t>
  </si>
  <si>
    <t>(月)</t>
  </si>
  <si>
    <t>合計
元本返済分</t>
  </si>
  <si>
    <t>(a)Rx</t>
  </si>
  <si>
    <t>(a)Ix</t>
  </si>
  <si>
    <t>(a)Rx+Ix</t>
  </si>
  <si>
    <t>(a)ΣRx</t>
  </si>
  <si>
    <t>(a)ΣIx</t>
  </si>
  <si>
    <t>(b)R</t>
  </si>
  <si>
    <t>(b)ΣR</t>
  </si>
  <si>
    <t>(b)I</t>
  </si>
  <si>
    <t>(b)R+I</t>
  </si>
  <si>
    <t>(b)ΣR+ΣI</t>
  </si>
  <si>
    <t>R1予備計算</t>
  </si>
  <si>
    <t>一定値</t>
  </si>
  <si>
    <t>年目</t>
  </si>
  <si>
    <t>Σ</t>
  </si>
  <si>
    <t>順次和
元本返済分</t>
  </si>
  <si>
    <t>順次和
利息分</t>
  </si>
  <si>
    <t>順次和
元利分</t>
  </si>
  <si>
    <t>順次和
元利合計</t>
  </si>
  <si>
    <t>金利</t>
  </si>
  <si>
    <t>全返済率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</si>
</sst>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quot;既&quot;&quot;定&quot;"/>
    <numFmt numFmtId="177" formatCode="0E+00"/>
    <numFmt numFmtId="178" formatCode="\G/&quot;標&quot;&quot;準&quot;"/>
    <numFmt numFmtId="179" formatCode="&quot;$&quot;#,##0.00;\(&quot;$&quot;#,##0.00\)"/>
    <numFmt numFmtId="180" formatCode="\B\Aee;\(\B\Aee\)"/>
    <numFmt numFmtId="181" formatCode="\I/&quot;不&quot;&quot;変&quot;"/>
    <numFmt numFmtId="182" formatCode="&quot;$&quot;#,##0;\(&quot;$&quot;#,##0\)"/>
    <numFmt numFmtId="183" formatCode="ee\-m\-d"/>
    <numFmt numFmtId="184" formatCode="m/d"/>
    <numFmt numFmtId="185" formatCode="m/d/yy"/>
    <numFmt numFmtId="186" formatCode="m/d/yy\ h\:mm"/>
    <numFmt numFmtId="187" formatCode="ee/m/d"/>
    <numFmt numFmtId="188" formatCode="yyyy/m/d"/>
    <numFmt numFmtId="189" formatCode="h\:mm"/>
    <numFmt numFmtId="190" formatCode="h\:mm\ AM/PM"/>
    <numFmt numFmtId="191" formatCode="h\:mm\:ss"/>
    <numFmt numFmtId="192" formatCode="h\:mm\:ss\ AM/PM"/>
    <numFmt numFmtId="193" formatCode=".0000"/>
    <numFmt numFmtId="194" formatCode="0.0000"/>
    <numFmt numFmtId="195" formatCode="0.000000"/>
    <numFmt numFmtId="196" formatCode="0.0000%"/>
    <numFmt numFmtId="197" formatCode="0.000"/>
    <numFmt numFmtId="198" formatCode="0.00000"/>
    <numFmt numFmtId="199" formatCode="0.0000_);[Red]\(0.0000\)"/>
    <numFmt numFmtId="200" formatCode="0.000000_);[Red]\(0.000000\)"/>
    <numFmt numFmtId="201" formatCode="0.0000000000000000_);[Red]\(0.0000000000000000\)"/>
    <numFmt numFmtId="202" formatCode="0.00000_);[Red]\(0.00000\)"/>
    <numFmt numFmtId="203" formatCode="0.00000000000000_);[Red]\(0.00000000000000\)"/>
    <numFmt numFmtId="204" formatCode="0.00000000000000000_);[Red]\(0.00000000000000000\)"/>
    <numFmt numFmtId="205" formatCode="0.00_);[Red]\(0.00\)"/>
    <numFmt numFmtId="206" formatCode="0.0%"/>
    <numFmt numFmtId="207" formatCode="0.000%"/>
    <numFmt numFmtId="208" formatCode="0.000000%"/>
    <numFmt numFmtId="209" formatCode="0.0000000000000000%"/>
    <numFmt numFmtId="210" formatCode="0.0"/>
  </numFmts>
  <fonts count="22">
    <font>
      <sz val="12"/>
      <name val="Osaka"/>
      <family val="0"/>
    </font>
    <font>
      <b/>
      <sz val="12"/>
      <name val="Osaka"/>
      <family val="0"/>
    </font>
    <font>
      <i/>
      <sz val="12"/>
      <name val="Osaka"/>
      <family val="0"/>
    </font>
    <font>
      <b/>
      <i/>
      <sz val="12"/>
      <name val="Osaka"/>
      <family val="0"/>
    </font>
    <font>
      <u val="single"/>
      <sz val="12"/>
      <color indexed="12"/>
      <name val="Osaka"/>
      <family val="0"/>
    </font>
    <font>
      <u val="single"/>
      <sz val="12"/>
      <color indexed="36"/>
      <name val="Osaka"/>
      <family val="0"/>
    </font>
    <font>
      <sz val="12"/>
      <name val="ＭＳ ゴシック"/>
      <family val="3"/>
    </font>
    <font>
      <sz val="12"/>
      <color indexed="10"/>
      <name val="ＭＳ ゴシック"/>
      <family val="3"/>
    </font>
    <font>
      <sz val="6"/>
      <name val="ＭＳ ゴシック"/>
      <family val="0"/>
    </font>
    <font>
      <sz val="11"/>
      <color indexed="10"/>
      <name val="ＭＳ ゴシック"/>
      <family val="0"/>
    </font>
    <font>
      <sz val="11"/>
      <color indexed="12"/>
      <name val="ＭＳ ゴシック"/>
      <family val="0"/>
    </font>
    <font>
      <sz val="12"/>
      <color indexed="18"/>
      <name val="ＭＳ ゴシック"/>
      <family val="0"/>
    </font>
    <font>
      <sz val="11"/>
      <name val="ＭＳ ゴシック"/>
      <family val="0"/>
    </font>
    <font>
      <sz val="18"/>
      <color indexed="18"/>
      <name val="ＭＳ ゴシック"/>
      <family val="0"/>
    </font>
    <font>
      <sz val="11"/>
      <color indexed="8"/>
      <name val="ＭＳ ゴシック"/>
      <family val="0"/>
    </font>
    <font>
      <sz val="12"/>
      <color indexed="8"/>
      <name val="ＭＳ ゴシック"/>
      <family val="0"/>
    </font>
    <font>
      <sz val="16"/>
      <name val="ＭＳ ゴシック"/>
      <family val="0"/>
    </font>
    <font>
      <sz val="16"/>
      <color indexed="10"/>
      <name val="ＭＳ ゴシック"/>
      <family val="0"/>
    </font>
    <font>
      <sz val="10.25"/>
      <name val="ＭＳ ゴシック"/>
      <family val="0"/>
    </font>
    <font>
      <sz val="12"/>
      <color indexed="12"/>
      <name val="ＭＳ ゴシック"/>
      <family val="0"/>
    </font>
    <font>
      <sz val="16"/>
      <color indexed="12"/>
      <name val="ＭＳ ゴシック"/>
      <family val="0"/>
    </font>
    <font>
      <sz val="12"/>
      <color indexed="56"/>
      <name val="ＭＳ ゴシック"/>
      <family val="0"/>
    </font>
  </fonts>
  <fills count="2">
    <fill>
      <patternFill/>
    </fill>
    <fill>
      <patternFill patternType="gray125"/>
    </fill>
  </fills>
  <borders count="18">
    <border>
      <left/>
      <right/>
      <top/>
      <bottom/>
      <diagonal/>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0" fontId="5" fillId="0" borderId="0" applyNumberFormat="0" applyFill="0" applyBorder="0" applyAlignment="0" applyProtection="0"/>
  </cellStyleXfs>
  <cellXfs count="155">
    <xf numFmtId="0" fontId="0" fillId="0" borderId="0" xfId="0"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xf>
    <xf numFmtId="195" fontId="6" fillId="0" borderId="1" xfId="0" applyNumberFormat="1" applyFont="1" applyBorder="1" applyAlignment="1">
      <alignment/>
    </xf>
    <xf numFmtId="195" fontId="6" fillId="0" borderId="2" xfId="0" applyNumberFormat="1" applyFont="1" applyBorder="1" applyAlignment="1">
      <alignment/>
    </xf>
    <xf numFmtId="195" fontId="6" fillId="0" borderId="3" xfId="0" applyNumberFormat="1" applyFont="1" applyBorder="1" applyAlignment="1">
      <alignment/>
    </xf>
    <xf numFmtId="195" fontId="6" fillId="0" borderId="4" xfId="0" applyNumberFormat="1" applyFont="1" applyBorder="1" applyAlignment="1">
      <alignment/>
    </xf>
    <xf numFmtId="0" fontId="6" fillId="0" borderId="0" xfId="0" applyFont="1" applyAlignment="1">
      <alignment horizontal="center"/>
    </xf>
    <xf numFmtId="0" fontId="6" fillId="0" borderId="3" xfId="0" applyNumberFormat="1" applyFont="1" applyBorder="1" applyAlignment="1">
      <alignment/>
    </xf>
    <xf numFmtId="195" fontId="6" fillId="0" borderId="0" xfId="0" applyNumberFormat="1" applyFont="1" applyAlignment="1">
      <alignment/>
    </xf>
    <xf numFmtId="195" fontId="6" fillId="0" borderId="1" xfId="0" applyNumberFormat="1" applyFont="1" applyBorder="1" applyAlignment="1">
      <alignment horizontal="center"/>
    </xf>
    <xf numFmtId="195" fontId="6" fillId="0" borderId="1" xfId="0" applyNumberFormat="1" applyFont="1" applyBorder="1" applyAlignment="1">
      <alignment horizontal="center" wrapText="1"/>
    </xf>
    <xf numFmtId="2" fontId="6" fillId="0" borderId="2" xfId="0" applyNumberFormat="1" applyFont="1" applyBorder="1" applyAlignment="1">
      <alignment/>
    </xf>
    <xf numFmtId="2" fontId="6" fillId="0" borderId="3" xfId="0" applyNumberFormat="1" applyFont="1" applyBorder="1" applyAlignment="1">
      <alignment/>
    </xf>
    <xf numFmtId="2" fontId="6" fillId="0" borderId="4" xfId="0" applyNumberFormat="1" applyFont="1" applyBorder="1" applyAlignment="1">
      <alignment/>
    </xf>
    <xf numFmtId="10" fontId="7" fillId="0" borderId="1" xfId="0" applyNumberFormat="1" applyFont="1" applyBorder="1" applyAlignment="1">
      <alignment/>
    </xf>
    <xf numFmtId="0" fontId="7" fillId="0" borderId="1" xfId="0" applyNumberFormat="1" applyFont="1" applyBorder="1" applyAlignment="1">
      <alignment/>
    </xf>
    <xf numFmtId="0" fontId="7" fillId="0" borderId="1" xfId="0" applyFont="1" applyBorder="1" applyAlignment="1">
      <alignment/>
    </xf>
    <xf numFmtId="0" fontId="11" fillId="0" borderId="0" xfId="0" applyFont="1" applyAlignment="1">
      <alignment/>
    </xf>
    <xf numFmtId="2" fontId="11" fillId="0" borderId="1" xfId="0" applyNumberFormat="1" applyFont="1" applyBorder="1" applyAlignment="1">
      <alignment/>
    </xf>
    <xf numFmtId="0" fontId="11" fillId="0" borderId="1" xfId="0" applyFont="1" applyBorder="1" applyAlignment="1">
      <alignment/>
    </xf>
    <xf numFmtId="195" fontId="11" fillId="0" borderId="1" xfId="0" applyNumberFormat="1" applyFont="1" applyBorder="1" applyAlignment="1">
      <alignment/>
    </xf>
    <xf numFmtId="195" fontId="11" fillId="0" borderId="3" xfId="0" applyNumberFormat="1" applyFont="1" applyBorder="1" applyAlignment="1">
      <alignment/>
    </xf>
    <xf numFmtId="0" fontId="14" fillId="0" borderId="1" xfId="0" applyFont="1" applyBorder="1" applyAlignment="1">
      <alignment horizontal="center"/>
    </xf>
    <xf numFmtId="10" fontId="6" fillId="0" borderId="1" xfId="0" applyNumberFormat="1" applyFont="1" applyBorder="1" applyAlignment="1">
      <alignment/>
    </xf>
    <xf numFmtId="0" fontId="8" fillId="0" borderId="1" xfId="0" applyFont="1" applyBorder="1" applyAlignment="1">
      <alignment/>
    </xf>
    <xf numFmtId="195" fontId="8" fillId="0" borderId="1" xfId="0" applyNumberFormat="1" applyFont="1" applyBorder="1" applyAlignment="1">
      <alignment/>
    </xf>
    <xf numFmtId="0" fontId="8" fillId="0" borderId="0" xfId="0" applyFont="1" applyAlignment="1">
      <alignment/>
    </xf>
    <xf numFmtId="0" fontId="7" fillId="0" borderId="5" xfId="0" applyFont="1" applyBorder="1" applyAlignment="1">
      <alignment/>
    </xf>
    <xf numFmtId="0" fontId="7" fillId="0" borderId="0" xfId="0" applyFont="1" applyBorder="1" applyAlignment="1">
      <alignment/>
    </xf>
    <xf numFmtId="0" fontId="15" fillId="0" borderId="2" xfId="0" applyFont="1" applyBorder="1" applyAlignment="1">
      <alignment/>
    </xf>
    <xf numFmtId="206" fontId="7" fillId="0" borderId="0" xfId="0" applyNumberFormat="1"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1" xfId="0" applyFont="1" applyBorder="1" applyAlignment="1">
      <alignmen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xf>
    <xf numFmtId="195" fontId="6" fillId="0" borderId="9" xfId="0" applyNumberFormat="1" applyFont="1" applyBorder="1" applyAlignment="1">
      <alignment/>
    </xf>
    <xf numFmtId="195" fontId="6" fillId="0" borderId="10" xfId="0" applyNumberFormat="1" applyFont="1" applyBorder="1" applyAlignment="1">
      <alignment/>
    </xf>
    <xf numFmtId="195" fontId="6" fillId="0" borderId="11" xfId="0" applyNumberFormat="1" applyFont="1" applyBorder="1" applyAlignment="1">
      <alignment/>
    </xf>
    <xf numFmtId="195" fontId="6" fillId="0" borderId="12" xfId="0" applyNumberFormat="1" applyFont="1" applyBorder="1" applyAlignment="1">
      <alignment/>
    </xf>
    <xf numFmtId="195" fontId="6" fillId="0" borderId="13" xfId="0" applyNumberFormat="1" applyFont="1" applyBorder="1" applyAlignment="1">
      <alignment/>
    </xf>
    <xf numFmtId="195" fontId="6" fillId="0" borderId="14" xfId="0" applyNumberFormat="1" applyFont="1" applyBorder="1" applyAlignment="1">
      <alignment/>
    </xf>
    <xf numFmtId="195" fontId="6" fillId="0" borderId="15" xfId="0" applyNumberFormat="1" applyFont="1" applyBorder="1" applyAlignment="1">
      <alignment/>
    </xf>
    <xf numFmtId="195" fontId="6" fillId="0" borderId="16" xfId="0" applyNumberFormat="1" applyFont="1" applyBorder="1" applyAlignment="1">
      <alignment/>
    </xf>
    <xf numFmtId="195" fontId="6" fillId="0" borderId="17" xfId="0" applyNumberFormat="1" applyFont="1" applyBorder="1" applyAlignment="1">
      <alignment/>
    </xf>
    <xf numFmtId="195" fontId="8" fillId="0" borderId="6" xfId="0" applyNumberFormat="1" applyFont="1" applyBorder="1" applyAlignment="1">
      <alignment/>
    </xf>
    <xf numFmtId="195" fontId="8" fillId="0" borderId="7" xfId="0" applyNumberFormat="1" applyFont="1" applyBorder="1" applyAlignment="1">
      <alignment/>
    </xf>
    <xf numFmtId="195" fontId="8" fillId="0" borderId="8" xfId="0" applyNumberFormat="1" applyFont="1" applyBorder="1" applyAlignment="1">
      <alignment/>
    </xf>
    <xf numFmtId="0" fontId="8" fillId="0" borderId="6" xfId="0" applyFont="1" applyBorder="1" applyAlignment="1">
      <alignment/>
    </xf>
    <xf numFmtId="0" fontId="8" fillId="0" borderId="7"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7" xfId="0" applyFont="1" applyBorder="1" applyAlignment="1">
      <alignment horizontal="center"/>
    </xf>
    <xf numFmtId="0" fontId="6" fillId="0" borderId="9" xfId="0" applyFont="1" applyBorder="1" applyAlignment="1">
      <alignment/>
    </xf>
    <xf numFmtId="206" fontId="6" fillId="0" borderId="10" xfId="0" applyNumberFormat="1" applyFont="1" applyBorder="1" applyAlignment="1">
      <alignment/>
    </xf>
    <xf numFmtId="206" fontId="6" fillId="0" borderId="11" xfId="0" applyNumberFormat="1" applyFont="1" applyBorder="1" applyAlignment="1">
      <alignment/>
    </xf>
    <xf numFmtId="0" fontId="6" fillId="0" borderId="12" xfId="0" applyFont="1" applyBorder="1" applyAlignment="1">
      <alignment/>
    </xf>
    <xf numFmtId="206" fontId="6" fillId="0" borderId="13" xfId="0" applyNumberFormat="1" applyFont="1" applyBorder="1" applyAlignment="1">
      <alignment/>
    </xf>
    <xf numFmtId="206" fontId="6" fillId="0" borderId="14" xfId="0" applyNumberFormat="1" applyFont="1" applyBorder="1" applyAlignment="1">
      <alignment/>
    </xf>
    <xf numFmtId="0" fontId="6" fillId="0" borderId="15" xfId="0" applyFont="1" applyBorder="1" applyAlignment="1">
      <alignment/>
    </xf>
    <xf numFmtId="206" fontId="6" fillId="0" borderId="16" xfId="0" applyNumberFormat="1" applyFont="1" applyBorder="1" applyAlignment="1">
      <alignment/>
    </xf>
    <xf numFmtId="206" fontId="6" fillId="0" borderId="17" xfId="0" applyNumberFormat="1" applyFont="1" applyBorder="1" applyAlignment="1">
      <alignment/>
    </xf>
    <xf numFmtId="0" fontId="8" fillId="0" borderId="8" xfId="0" applyFont="1" applyBorder="1" applyAlignment="1">
      <alignment/>
    </xf>
    <xf numFmtId="206" fontId="15" fillId="0" borderId="10" xfId="0" applyNumberFormat="1" applyFont="1" applyBorder="1" applyAlignment="1">
      <alignment/>
    </xf>
    <xf numFmtId="206" fontId="7" fillId="0" borderId="11" xfId="0" applyNumberFormat="1" applyFont="1" applyBorder="1" applyAlignment="1">
      <alignment/>
    </xf>
    <xf numFmtId="0" fontId="6" fillId="0" borderId="0" xfId="0" applyFont="1" applyAlignment="1">
      <alignment horizontal="left"/>
    </xf>
    <xf numFmtId="0" fontId="6" fillId="0" borderId="2" xfId="0" applyFont="1" applyBorder="1" applyAlignment="1">
      <alignment wrapText="1"/>
    </xf>
    <xf numFmtId="0" fontId="6" fillId="0" borderId="2" xfId="0" applyFont="1" applyBorder="1" applyAlignment="1">
      <alignment horizontal="center"/>
    </xf>
    <xf numFmtId="0" fontId="6" fillId="0" borderId="1" xfId="0" applyFont="1" applyBorder="1" applyAlignment="1">
      <alignment horizontal="left"/>
    </xf>
    <xf numFmtId="210" fontId="6" fillId="0" borderId="2" xfId="0" applyNumberFormat="1" applyFont="1" applyBorder="1" applyAlignment="1">
      <alignment horizontal="center"/>
    </xf>
    <xf numFmtId="210" fontId="6" fillId="0" borderId="3" xfId="0" applyNumberFormat="1" applyFont="1" applyBorder="1" applyAlignment="1">
      <alignment horizontal="center"/>
    </xf>
    <xf numFmtId="0" fontId="8" fillId="0" borderId="4" xfId="0" applyFont="1" applyBorder="1" applyAlignment="1">
      <alignment/>
    </xf>
    <xf numFmtId="195" fontId="8" fillId="0" borderId="0" xfId="0" applyNumberFormat="1" applyFont="1" applyAlignment="1">
      <alignment/>
    </xf>
    <xf numFmtId="0" fontId="15" fillId="0" borderId="1" xfId="0" applyFont="1" applyBorder="1" applyAlignment="1">
      <alignment horizontal="center"/>
    </xf>
    <xf numFmtId="0" fontId="15" fillId="0" borderId="7" xfId="0" applyFont="1" applyBorder="1" applyAlignment="1">
      <alignment horizontal="center"/>
    </xf>
    <xf numFmtId="195" fontId="6" fillId="0" borderId="6" xfId="0" applyNumberFormat="1" applyFont="1" applyBorder="1" applyAlignment="1">
      <alignment/>
    </xf>
    <xf numFmtId="195" fontId="6" fillId="0" borderId="8" xfId="0" applyNumberFormat="1" applyFont="1" applyBorder="1" applyAlignment="1">
      <alignment/>
    </xf>
    <xf numFmtId="195" fontId="6" fillId="0" borderId="9" xfId="0" applyNumberFormat="1" applyFont="1" applyBorder="1" applyAlignment="1">
      <alignment/>
    </xf>
    <xf numFmtId="0" fontId="6" fillId="0" borderId="10" xfId="0" applyFont="1" applyBorder="1" applyAlignment="1">
      <alignment horizontal="center"/>
    </xf>
    <xf numFmtId="195" fontId="6" fillId="0" borderId="11" xfId="0" applyNumberFormat="1"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15" fillId="0" borderId="6" xfId="0" applyFont="1" applyBorder="1" applyAlignment="1">
      <alignment horizontal="right"/>
    </xf>
    <xf numFmtId="0" fontId="15" fillId="0" borderId="8" xfId="0" applyFont="1" applyBorder="1" applyAlignment="1">
      <alignment horizontal="left"/>
    </xf>
    <xf numFmtId="0" fontId="17" fillId="0" borderId="6" xfId="0" applyFont="1" applyBorder="1" applyAlignment="1">
      <alignment horizontal="right"/>
    </xf>
    <xf numFmtId="0" fontId="15" fillId="0" borderId="7" xfId="0" applyFont="1" applyBorder="1" applyAlignment="1">
      <alignment horizontal="left"/>
    </xf>
    <xf numFmtId="195" fontId="6" fillId="0" borderId="10" xfId="0" applyNumberFormat="1" applyFont="1" applyBorder="1" applyAlignment="1">
      <alignment/>
    </xf>
    <xf numFmtId="0" fontId="6" fillId="0" borderId="0" xfId="0" applyFont="1" applyAlignment="1">
      <alignment horizontal="right"/>
    </xf>
    <xf numFmtId="0" fontId="6" fillId="0" borderId="0" xfId="0" applyFont="1" applyAlignment="1">
      <alignment vertical="center"/>
    </xf>
    <xf numFmtId="0" fontId="6" fillId="0" borderId="1" xfId="0" applyFont="1" applyBorder="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195" fontId="6" fillId="0" borderId="0" xfId="0" applyNumberFormat="1" applyFont="1" applyAlignment="1">
      <alignment vertical="center"/>
    </xf>
    <xf numFmtId="0" fontId="20" fillId="0" borderId="6" xfId="0" applyFont="1" applyBorder="1" applyAlignment="1">
      <alignment horizontal="right"/>
    </xf>
    <xf numFmtId="0" fontId="19" fillId="0" borderId="7" xfId="0" applyFont="1" applyBorder="1" applyAlignment="1">
      <alignment horizontal="center"/>
    </xf>
    <xf numFmtId="0" fontId="19" fillId="0" borderId="8" xfId="0" applyFont="1" applyBorder="1" applyAlignment="1">
      <alignment horizontal="left"/>
    </xf>
    <xf numFmtId="0" fontId="19" fillId="0" borderId="1" xfId="0" applyFont="1" applyBorder="1" applyAlignment="1">
      <alignment horizontal="center"/>
    </xf>
    <xf numFmtId="0" fontId="20" fillId="0" borderId="6" xfId="0" applyFont="1" applyBorder="1" applyAlignment="1">
      <alignment/>
    </xf>
    <xf numFmtId="195" fontId="6" fillId="0" borderId="6" xfId="0" applyNumberFormat="1" applyFont="1" applyBorder="1" applyAlignment="1">
      <alignment/>
    </xf>
    <xf numFmtId="195" fontId="6" fillId="0" borderId="8" xfId="0" applyNumberFormat="1" applyFont="1" applyBorder="1" applyAlignment="1">
      <alignment/>
    </xf>
    <xf numFmtId="0" fontId="6" fillId="0" borderId="6" xfId="0" applyNumberFormat="1" applyFont="1" applyBorder="1" applyAlignment="1">
      <alignment horizontal="right"/>
    </xf>
    <xf numFmtId="195" fontId="6" fillId="0" borderId="6" xfId="0" applyNumberFormat="1" applyFont="1" applyBorder="1" applyAlignment="1">
      <alignment horizontal="right"/>
    </xf>
    <xf numFmtId="0" fontId="9" fillId="0" borderId="0" xfId="0" applyFont="1" applyAlignment="1">
      <alignment/>
    </xf>
    <xf numFmtId="0" fontId="8" fillId="0" borderId="3" xfId="0" applyFont="1" applyBorder="1" applyAlignment="1">
      <alignment/>
    </xf>
    <xf numFmtId="0" fontId="8" fillId="0" borderId="12" xfId="0" applyFont="1" applyBorder="1" applyAlignment="1">
      <alignment/>
    </xf>
    <xf numFmtId="206" fontId="8" fillId="0" borderId="13" xfId="0" applyNumberFormat="1" applyFont="1" applyBorder="1" applyAlignment="1">
      <alignment/>
    </xf>
    <xf numFmtId="206" fontId="8" fillId="0" borderId="14" xfId="0" applyNumberFormat="1" applyFont="1" applyBorder="1" applyAlignment="1">
      <alignment/>
    </xf>
    <xf numFmtId="195" fontId="8" fillId="0" borderId="12" xfId="0" applyNumberFormat="1" applyFont="1" applyBorder="1" applyAlignment="1">
      <alignment/>
    </xf>
    <xf numFmtId="195" fontId="8" fillId="0" borderId="13" xfId="0" applyNumberFormat="1" applyFont="1" applyBorder="1" applyAlignment="1">
      <alignment/>
    </xf>
    <xf numFmtId="195" fontId="8" fillId="0" borderId="14" xfId="0" applyNumberFormat="1" applyFont="1" applyBorder="1" applyAlignment="1">
      <alignment/>
    </xf>
    <xf numFmtId="195" fontId="8" fillId="0" borderId="3" xfId="0" applyNumberFormat="1" applyFont="1" applyBorder="1" applyAlignment="1">
      <alignment/>
    </xf>
    <xf numFmtId="0" fontId="7" fillId="0" borderId="0" xfId="0" applyFont="1" applyAlignment="1">
      <alignment wrapText="1"/>
    </xf>
    <xf numFmtId="0" fontId="14" fillId="0" borderId="0" xfId="0" applyFont="1" applyAlignment="1">
      <alignment horizontal="center"/>
    </xf>
    <xf numFmtId="0" fontId="19" fillId="0" borderId="0" xfId="0" applyFont="1" applyAlignment="1">
      <alignment/>
    </xf>
    <xf numFmtId="0" fontId="6" fillId="0" borderId="0" xfId="0" applyFont="1" applyAlignment="1">
      <alignment horizontal="center"/>
    </xf>
    <xf numFmtId="0" fontId="7" fillId="0" borderId="1" xfId="0" applyFont="1" applyBorder="1" applyAlignment="1">
      <alignment horizontal="center"/>
    </xf>
    <xf numFmtId="0" fontId="9" fillId="0" borderId="0" xfId="0" applyFont="1" applyAlignment="1">
      <alignment/>
    </xf>
    <xf numFmtId="195" fontId="6" fillId="0" borderId="6" xfId="0" applyNumberFormat="1" applyFont="1" applyBorder="1" applyAlignment="1">
      <alignment horizontal="center"/>
    </xf>
    <xf numFmtId="195" fontId="6" fillId="0" borderId="7" xfId="0" applyNumberFormat="1" applyFont="1" applyBorder="1" applyAlignment="1">
      <alignment horizontal="center"/>
    </xf>
    <xf numFmtId="195" fontId="6" fillId="0" borderId="8" xfId="0" applyNumberFormat="1" applyFont="1" applyBorder="1" applyAlignment="1">
      <alignment horizontal="center"/>
    </xf>
    <xf numFmtId="0" fontId="10" fillId="0" borderId="0" xfId="0" applyFont="1" applyAlignment="1">
      <alignment wrapText="1"/>
    </xf>
    <xf numFmtId="0" fontId="13" fillId="0" borderId="0" xfId="0" applyFont="1" applyAlignment="1">
      <alignment horizontal="center"/>
    </xf>
    <xf numFmtId="0" fontId="6" fillId="0" borderId="1" xfId="0" applyFont="1" applyBorder="1" applyAlignment="1">
      <alignment horizontal="center"/>
    </xf>
    <xf numFmtId="0" fontId="6" fillId="0" borderId="1" xfId="0" applyNumberFormat="1" applyFont="1" applyBorder="1" applyAlignment="1">
      <alignment horizontal="center"/>
    </xf>
    <xf numFmtId="0" fontId="16" fillId="0" borderId="0" xfId="0" applyFont="1" applyAlignment="1">
      <alignment horizontal="center"/>
    </xf>
    <xf numFmtId="0" fontId="7" fillId="0" borderId="0" xfId="0" applyFont="1" applyAlignment="1">
      <alignment horizontal="center"/>
    </xf>
    <xf numFmtId="0" fontId="6" fillId="0" borderId="5" xfId="0" applyFont="1" applyBorder="1" applyAlignment="1">
      <alignmen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6" xfId="0" applyNumberFormat="1" applyFont="1" applyBorder="1" applyAlignment="1">
      <alignment horizontal="center"/>
    </xf>
    <xf numFmtId="0" fontId="6" fillId="0" borderId="7" xfId="0" applyNumberFormat="1" applyFont="1" applyBorder="1" applyAlignment="1">
      <alignment horizontal="center"/>
    </xf>
    <xf numFmtId="0" fontId="6" fillId="0" borderId="8" xfId="0" applyNumberFormat="1" applyFont="1" applyBorder="1" applyAlignment="1">
      <alignment horizontal="center"/>
    </xf>
    <xf numFmtId="0" fontId="12" fillId="0" borderId="0" xfId="0" applyFont="1" applyAlignment="1">
      <alignment wrapText="1"/>
    </xf>
    <xf numFmtId="0" fontId="12" fillId="0" borderId="5" xfId="0" applyFont="1" applyBorder="1" applyAlignment="1">
      <alignment wrapText="1"/>
    </xf>
    <xf numFmtId="0" fontId="6" fillId="0" borderId="0" xfId="0" applyFont="1" applyBorder="1" applyAlignment="1">
      <alignment/>
    </xf>
    <xf numFmtId="0" fontId="6" fillId="0" borderId="0" xfId="0" applyFont="1" applyAlignment="1">
      <alignment/>
    </xf>
    <xf numFmtId="0" fontId="6" fillId="0" borderId="0" xfId="0" applyFont="1" applyAlignment="1">
      <alignment wrapText="1"/>
    </xf>
    <xf numFmtId="0" fontId="6" fillId="0" borderId="5" xfId="0" applyFont="1" applyBorder="1" applyAlignment="1">
      <alignment wrapText="1"/>
    </xf>
    <xf numFmtId="0" fontId="16" fillId="0" borderId="0" xfId="0" applyFont="1" applyAlignment="1">
      <alignment/>
    </xf>
    <xf numFmtId="0" fontId="6" fillId="0" borderId="0" xfId="0" applyFont="1" applyBorder="1" applyAlignment="1">
      <alignment horizontal="center"/>
    </xf>
    <xf numFmtId="0" fontId="21" fillId="0" borderId="0" xfId="0" applyFont="1" applyAlignment="1">
      <alignment horizontal="center"/>
    </xf>
  </cellXfs>
  <cellStyles count="6">
    <cellStyle name="Normal" xfId="0"/>
    <cellStyle name="Percent" xfId="15"/>
    <cellStyle name="Hyperlink" xfId="16"/>
    <cellStyle name="Comma [0]" xfId="17"/>
    <cellStyle name="Currency [0]" xfId="18"/>
    <cellStyle name="Followed Hyperlink"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'計算・新'!$K$29</c:f>
              <c:strCache>
                <c:ptCount val="1"/>
                <c:pt idx="0">
                  <c:v>(a)Rx</c:v>
                </c:pt>
              </c:strCache>
            </c:strRef>
          </c:tx>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'計算・新'!$K$30:$K$491</c:f>
              <c:numCache/>
            </c:numRef>
          </c:val>
          <c:smooth val="0"/>
        </c:ser>
        <c:ser>
          <c:idx val="3"/>
          <c:order val="1"/>
          <c:tx>
            <c:strRef>
              <c:f>'計算・新'!$L$29</c:f>
              <c:strCache>
                <c:ptCount val="1"/>
                <c:pt idx="0">
                  <c:v>(a)Ix</c:v>
                </c:pt>
              </c:strCache>
            </c:strRef>
          </c:tx>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'計算・新'!$L$30:$L$491</c:f>
              <c:numCache/>
            </c:numRef>
          </c:val>
          <c:smooth val="0"/>
        </c:ser>
        <c:ser>
          <c:idx val="4"/>
          <c:order val="2"/>
          <c:tx>
            <c:strRef>
              <c:f>'計算・新'!$M$29</c:f>
              <c:strCache>
                <c:ptCount val="1"/>
                <c:pt idx="0">
                  <c:v>(a)Rx+Ix</c:v>
                </c:pt>
              </c:strCache>
            </c:strRef>
          </c:tx>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'計算・新'!$M$30:$M$491</c:f>
              <c:numCache/>
            </c:numRef>
          </c:val>
          <c:smooth val="0"/>
        </c:ser>
        <c:ser>
          <c:idx val="5"/>
          <c:order val="3"/>
          <c:tx>
            <c:strRef>
              <c:f>'計算・新'!$N$29</c:f>
              <c:strCache>
                <c:ptCount val="1"/>
                <c:pt idx="0">
                  <c:v>(a)ΣRx</c:v>
                </c:pt>
              </c:strCache>
            </c:strRef>
          </c:tx>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'計算・新'!$N$30:$N$491</c:f>
              <c:numCache/>
            </c:numRef>
          </c:val>
          <c:smooth val="0"/>
        </c:ser>
        <c:ser>
          <c:idx val="6"/>
          <c:order val="4"/>
          <c:tx>
            <c:strRef>
              <c:f>'計算・新'!$O$29</c:f>
              <c:strCache>
                <c:ptCount val="1"/>
                <c:pt idx="0">
                  <c:v>(a)ΣIx</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'計算・新'!$O$30:$O$491</c:f>
              <c:numCache/>
            </c:numRef>
          </c:val>
          <c:smooth val="0"/>
        </c:ser>
        <c:ser>
          <c:idx val="7"/>
          <c:order val="5"/>
          <c:tx>
            <c:strRef>
              <c:f>'計算・新'!$P$29</c:f>
              <c:strCache>
                <c:ptCount val="1"/>
                <c:pt idx="0">
                  <c:v/>
                </c:pt>
              </c:strCache>
            </c:strRef>
          </c:tx>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'計算・新'!$P$30:$P$491</c:f>
              <c:numCache/>
            </c:numRef>
          </c:val>
          <c:smooth val="0"/>
        </c:ser>
        <c:ser>
          <c:idx val="8"/>
          <c:order val="6"/>
          <c:tx>
            <c:strRef>
              <c:f>'計算・新'!$Q$29</c:f>
              <c:strCache>
                <c:ptCount val="1"/>
                <c:pt idx="0">
                  <c:v/>
                </c:pt>
              </c:strCache>
            </c:strRef>
          </c:tx>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'計算・新'!$Q$30:$Q$491</c:f>
              <c:numCache/>
            </c:numRef>
          </c:val>
          <c:smooth val="0"/>
        </c:ser>
        <c:ser>
          <c:idx val="9"/>
          <c:order val="7"/>
          <c:tx>
            <c:strRef>
              <c:f>'計算・新'!$R$29</c:f>
              <c:strCache>
                <c:ptCount val="1"/>
                <c:pt idx="0">
                  <c:v>(b)R</c:v>
                </c:pt>
              </c:strCache>
            </c:strRef>
          </c:tx>
          <c:spPr>
            <a:ln w="25400">
              <a:solidFill>
                <a:srgbClr val="69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'計算・新'!$R$30:$R$491</c:f>
              <c:numCache/>
            </c:numRef>
          </c:val>
          <c:smooth val="0"/>
        </c:ser>
        <c:ser>
          <c:idx val="10"/>
          <c:order val="8"/>
          <c:tx>
            <c:strRef>
              <c:f>'計算・新'!$S$29</c:f>
              <c:strCache>
                <c:ptCount val="1"/>
                <c:pt idx="0">
                  <c:v>(b)ΣR</c:v>
                </c:pt>
              </c:strCache>
            </c:strRef>
          </c:tx>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'計算・新'!$S$30:$S$491</c:f>
              <c:numCache/>
            </c:numRef>
          </c:val>
          <c:smooth val="0"/>
        </c:ser>
        <c:ser>
          <c:idx val="11"/>
          <c:order val="9"/>
          <c:tx>
            <c:strRef>
              <c:f>'計算・新'!$T$29</c:f>
              <c:strCache>
                <c:ptCount val="1"/>
                <c:pt idx="0">
                  <c:v>(b)I</c:v>
                </c:pt>
              </c:strCache>
            </c:strRef>
          </c:tx>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'計算・新'!$T$30:$T$491</c:f>
              <c:numCache/>
            </c:numRef>
          </c:val>
          <c:smooth val="0"/>
        </c:ser>
        <c:ser>
          <c:idx val="12"/>
          <c:order val="10"/>
          <c:tx>
            <c:strRef>
              <c:f>'計算・新'!$U$29</c:f>
              <c:strCache>
                <c:ptCount val="1"/>
                <c:pt idx="0">
                  <c:v>(b)R+I</c:v>
                </c:pt>
              </c:strCache>
            </c:strRef>
          </c:tx>
          <c:spPr>
            <a:ln w="25400">
              <a:solidFill>
                <a:srgbClr val="A6CAF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'計算・新'!$U$30:$U$491</c:f>
              <c:numCache/>
            </c:numRef>
          </c:val>
          <c:smooth val="0"/>
        </c:ser>
        <c:ser>
          <c:idx val="13"/>
          <c:order val="11"/>
          <c:tx>
            <c:strRef>
              <c:f>'計算・新'!$V$29</c:f>
              <c:strCache>
                <c:ptCount val="1"/>
                <c:pt idx="0">
                  <c:v>(b)ΣR+ΣI</c:v>
                </c:pt>
              </c:strCache>
            </c:strRef>
          </c:tx>
          <c:spPr>
            <a:ln w="25400">
              <a:solidFill>
                <a:srgbClr val="CC9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'計算・新'!$V$30:$V$491</c:f>
              <c:numCache/>
            </c:numRef>
          </c:val>
          <c:smooth val="0"/>
        </c:ser>
        <c:axId val="23964970"/>
        <c:axId val="14358139"/>
      </c:lineChart>
      <c:catAx>
        <c:axId val="23964970"/>
        <c:scaling>
          <c:orientation val="minMax"/>
        </c:scaling>
        <c:axPos val="b"/>
        <c:delete val="0"/>
        <c:numFmt formatCode="General" sourceLinked="1"/>
        <c:majorTickMark val="in"/>
        <c:minorTickMark val="none"/>
        <c:tickLblPos val="nextTo"/>
        <c:crossAx val="14358139"/>
        <c:crosses val="autoZero"/>
        <c:auto val="1"/>
        <c:lblOffset val="100"/>
        <c:noMultiLvlLbl val="0"/>
      </c:catAx>
      <c:valAx>
        <c:axId val="14358139"/>
        <c:scaling>
          <c:orientation val="minMax"/>
        </c:scaling>
        <c:axPos val="l"/>
        <c:majorGridlines/>
        <c:delete val="0"/>
        <c:numFmt formatCode="General" sourceLinked="1"/>
        <c:majorTickMark val="in"/>
        <c:minorTickMark val="none"/>
        <c:tickLblPos val="nextTo"/>
        <c:crossAx val="23964970"/>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25"/>
          <c:w val="0.88575"/>
          <c:h val="0.96075"/>
        </c:manualLayout>
      </c:layout>
      <c:lineChart>
        <c:grouping val="standard"/>
        <c:varyColors val="0"/>
        <c:ser>
          <c:idx val="1"/>
          <c:order val="0"/>
          <c:tx>
            <c:strRef>
              <c:f>'元本返済状況'!$F$29</c:f>
              <c:strCache>
                <c:ptCount val="1"/>
                <c:pt idx="0">
                  <c:v/>
                </c:pt>
              </c:strCache>
            </c:strRef>
          </c:tx>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'元本返済状況'!$F$30:$F$68</c:f>
              <c:numCache/>
            </c:numRef>
          </c:val>
          <c:smooth val="0"/>
        </c:ser>
        <c:ser>
          <c:idx val="2"/>
          <c:order val="1"/>
          <c:tx>
            <c:strRef>
              <c:f>'元本返済状況'!$G$29</c:f>
              <c:strCache>
                <c:ptCount val="1"/>
                <c:pt idx="0">
                  <c:v>月返済</c:v>
                </c:pt>
              </c:strCache>
            </c:strRef>
          </c:tx>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'元本返済状況'!$G$30:$G$68</c:f>
              <c:numCache/>
            </c:numRef>
          </c:val>
          <c:smooth val="0"/>
        </c:ser>
        <c:ser>
          <c:idx val="3"/>
          <c:order val="2"/>
          <c:tx>
            <c:strRef>
              <c:f>'元本返済状況'!$H$29</c:f>
              <c:strCache>
                <c:ptCount val="1"/>
                <c:pt idx="0">
                  <c:v/>
                </c:pt>
              </c:strCache>
            </c:strRef>
          </c:tx>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'元本返済状況'!$H$30:$H$68</c:f>
              <c:numCache/>
            </c:numRef>
          </c:val>
          <c:smooth val="0"/>
        </c:ser>
        <c:ser>
          <c:idx val="5"/>
          <c:order val="3"/>
          <c:tx>
            <c:strRef>
              <c:f>'元本返済状況'!$J$29</c:f>
              <c:strCache>
                <c:ptCount val="1"/>
                <c:pt idx="0">
                  <c:v/>
                </c:pt>
              </c:strCache>
            </c:strRef>
          </c:tx>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'元本返済状況'!$J$30:$J$68</c:f>
              <c:numCache/>
            </c:numRef>
          </c:val>
          <c:smooth val="0"/>
        </c:ser>
        <c:ser>
          <c:idx val="6"/>
          <c:order val="4"/>
          <c:tx>
            <c:strRef>
              <c:f>'元本返済状況'!$K$29</c:f>
              <c:strCache>
                <c:ptCount val="1"/>
                <c:pt idx="0">
                  <c:v>月返済</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'元本返済状況'!$K$30:$K$68</c:f>
              <c:numCache/>
            </c:numRef>
          </c:val>
          <c:smooth val="0"/>
        </c:ser>
        <c:ser>
          <c:idx val="7"/>
          <c:order val="5"/>
          <c:tx>
            <c:strRef>
              <c:f>'元本返済状況'!$L$29</c:f>
              <c:strCache>
                <c:ptCount val="1"/>
                <c:pt idx="0">
                  <c:v/>
                </c:pt>
              </c:strCache>
            </c:strRef>
          </c:tx>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'元本返済状況'!$L$30:$L$68</c:f>
              <c:numCache/>
            </c:numRef>
          </c:val>
          <c:smooth val="0"/>
        </c:ser>
        <c:ser>
          <c:idx val="9"/>
          <c:order val="6"/>
          <c:tx>
            <c:strRef>
              <c:f>'元本返済状況'!$N$29</c:f>
              <c:strCache>
                <c:ptCount val="1"/>
                <c:pt idx="0">
                  <c:v/>
                </c:pt>
              </c:strCache>
            </c:strRef>
          </c:tx>
          <c:spPr>
            <a:ln w="25400">
              <a:solidFill>
                <a:srgbClr val="69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'元本返済状況'!$N$30:$N$68</c:f>
              <c:numCache/>
            </c:numRef>
          </c:val>
          <c:smooth val="0"/>
        </c:ser>
        <c:ser>
          <c:idx val="10"/>
          <c:order val="7"/>
          <c:tx>
            <c:strRef>
              <c:f>'元本返済状況'!$O$29</c:f>
              <c:strCache>
                <c:ptCount val="1"/>
                <c:pt idx="0">
                  <c:v>月返済</c:v>
                </c:pt>
              </c:strCache>
            </c:strRef>
          </c:tx>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'元本返済状況'!$O$30:$O$68</c:f>
              <c:numCache/>
            </c:numRef>
          </c:val>
          <c:smooth val="0"/>
        </c:ser>
        <c:ser>
          <c:idx val="11"/>
          <c:order val="8"/>
          <c:tx>
            <c:strRef>
              <c:f>'元本返済状況'!$P$29</c:f>
              <c:strCache>
                <c:ptCount val="1"/>
                <c:pt idx="0">
                  <c:v/>
                </c:pt>
              </c:strCache>
            </c:strRef>
          </c:tx>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'元本返済状況'!$P$30:$P$68</c:f>
              <c:numCache/>
            </c:numRef>
          </c:val>
          <c:smooth val="0"/>
        </c:ser>
        <c:ser>
          <c:idx val="13"/>
          <c:order val="9"/>
          <c:tx>
            <c:strRef>
              <c:f>'元本返済状況'!$R$29</c:f>
              <c:strCache>
                <c:ptCount val="1"/>
                <c:pt idx="0">
                  <c:v/>
                </c:pt>
              </c:strCache>
            </c:strRef>
          </c:tx>
          <c:spPr>
            <a:ln w="25400">
              <a:solidFill>
                <a:srgbClr val="CC9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'元本返済状況'!$R$30:$R$68</c:f>
              <c:numCache/>
            </c:numRef>
          </c:val>
          <c:smooth val="0"/>
        </c:ser>
        <c:ser>
          <c:idx val="14"/>
          <c:order val="10"/>
          <c:tx>
            <c:strRef>
              <c:f>'元本返済状況'!$S$29</c:f>
              <c:strCache>
                <c:ptCount val="1"/>
                <c:pt idx="0">
                  <c:v>月返済</c:v>
                </c:pt>
              </c:strCache>
            </c:strRef>
          </c:tx>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'元本返済状況'!$S$30:$S$68</c:f>
              <c:numCache/>
            </c:numRef>
          </c:val>
          <c:smooth val="0"/>
        </c:ser>
        <c:ser>
          <c:idx val="15"/>
          <c:order val="11"/>
          <c:tx>
            <c:strRef>
              <c:f>'元本返済状況'!$T$29</c:f>
              <c:strCache>
                <c:ptCount val="1"/>
                <c:pt idx="0">
                  <c:v/>
                </c:pt>
              </c:strCache>
            </c:strRef>
          </c:tx>
          <c:spPr>
            <a:ln w="25400">
              <a:solidFill>
                <a:srgbClr val="E3E3E3"/>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'元本返済状況'!$T$30:$T$68</c:f>
              <c:numCache/>
            </c:numRef>
          </c:val>
          <c:smooth val="0"/>
        </c:ser>
        <c:ser>
          <c:idx val="17"/>
          <c:order val="12"/>
          <c:tx>
            <c:strRef>
              <c:f>'元本返済状況'!$V$29</c:f>
              <c:strCache>
                <c:ptCount val="1"/>
                <c:pt idx="0">
                  <c:v/>
                </c:pt>
              </c:strCache>
            </c:strRef>
          </c:tx>
          <c:spPr>
            <a:ln w="25400">
              <a:solidFill>
                <a:srgbClr val="33C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'元本返済状況'!$V$30:$V$68</c:f>
              <c:numCache/>
            </c:numRef>
          </c:val>
          <c:smooth val="0"/>
        </c:ser>
        <c:ser>
          <c:idx val="18"/>
          <c:order val="13"/>
          <c:tx>
            <c:strRef>
              <c:f>'元本返済状況'!$W$29</c:f>
              <c:strCache>
                <c:ptCount val="1"/>
                <c:pt idx="0">
                  <c:v>月返済</c:v>
                </c:pt>
              </c:strCache>
            </c:strRef>
          </c:tx>
          <c:spPr>
            <a:ln w="25400">
              <a:solidFill>
                <a:srgbClr val="339933"/>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'元本返済状況'!$W$30:$W$68</c:f>
              <c:numCache/>
            </c:numRef>
          </c:val>
          <c:smooth val="0"/>
        </c:ser>
        <c:ser>
          <c:idx val="19"/>
          <c:order val="14"/>
          <c:tx>
            <c:strRef>
              <c:f>'元本返済状況'!$X$29</c:f>
              <c:strCache>
                <c:ptCount val="1"/>
                <c:pt idx="0">
                  <c:v/>
                </c:pt>
              </c:strCache>
            </c:strRef>
          </c:tx>
          <c:spPr>
            <a:ln w="25400">
              <a:solidFill>
                <a:srgbClr val="999933"/>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'元本返済状況'!$X$30:$X$68</c:f>
              <c:numCache/>
            </c:numRef>
          </c:val>
          <c:smooth val="0"/>
        </c:ser>
        <c:ser>
          <c:idx val="21"/>
          <c:order val="15"/>
          <c:tx>
            <c:strRef>
              <c:f>'元本返済状況'!$Z$29</c:f>
              <c:strCache>
                <c:ptCount val="1"/>
                <c:pt idx="0">
                  <c:v/>
                </c:pt>
              </c:strCache>
            </c:strRef>
          </c:tx>
          <c:spPr>
            <a:ln w="25400">
              <a:solidFill>
                <a:srgbClr val="9966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'元本返済状況'!$Z$30:$Z$68</c:f>
              <c:numCache/>
            </c:numRef>
          </c:val>
          <c:smooth val="0"/>
        </c:ser>
        <c:ser>
          <c:idx val="22"/>
          <c:order val="16"/>
          <c:tx>
            <c:strRef>
              <c:f>'元本返済状況'!$AA$29</c:f>
              <c:strCache>
                <c:ptCount val="1"/>
                <c:pt idx="0">
                  <c:v>月返済</c:v>
                </c:pt>
              </c:strCache>
            </c:strRef>
          </c:tx>
          <c:spPr>
            <a:ln w="254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'元本返済状況'!$AA$30:$AA$68</c:f>
              <c:numCache/>
            </c:numRef>
          </c:val>
          <c:smooth val="0"/>
        </c:ser>
        <c:ser>
          <c:idx val="23"/>
          <c:order val="17"/>
          <c:tx>
            <c:strRef>
              <c:f>'元本返済状況'!$AB$29</c:f>
              <c:strCache>
                <c:ptCount val="1"/>
                <c:pt idx="0">
                  <c:v/>
                </c:pt>
              </c:strCache>
            </c:strRef>
          </c:tx>
          <c:spPr>
            <a:ln w="25400">
              <a:solidFill>
                <a:srgbClr val="96969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'元本返済状況'!$AB$30:$AB$68</c:f>
              <c:numCache/>
            </c:numRef>
          </c:val>
          <c:smooth val="0"/>
        </c:ser>
        <c:ser>
          <c:idx val="25"/>
          <c:order val="18"/>
          <c:tx>
            <c:strRef>
              <c:f>'元本返済状況'!$AD$29</c:f>
              <c:strCache>
                <c:ptCount val="1"/>
                <c:pt idx="0">
                  <c:v/>
                </c:pt>
              </c:strCache>
            </c:strRef>
          </c:tx>
          <c:spPr>
            <a:ln w="25400">
              <a:solidFill>
                <a:srgbClr val="3366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'元本返済状況'!$AD$30:$AD$68</c:f>
              <c:numCache/>
            </c:numRef>
          </c:val>
          <c:smooth val="0"/>
        </c:ser>
        <c:ser>
          <c:idx val="26"/>
          <c:order val="19"/>
          <c:tx>
            <c:strRef>
              <c:f>'元本返済状況'!$AE$29</c:f>
              <c:strCache>
                <c:ptCount val="1"/>
                <c:pt idx="0">
                  <c:v>月返済</c:v>
                </c:pt>
              </c:strCache>
            </c:strRef>
          </c:tx>
          <c:spPr>
            <a:ln w="25400">
              <a:solidFill>
                <a:srgbClr val="0033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'元本返済状況'!$C$30:$D$68</c:f>
              <c:multiLvlStrCache/>
            </c:multiLvlStrRef>
          </c:cat>
          <c:val>
            <c:numRef>
              <c:f>'元本返済状況'!$AE$30:$AE$68</c:f>
              <c:numCache/>
            </c:numRef>
          </c:val>
          <c:smooth val="0"/>
        </c:ser>
        <c:axId val="62114388"/>
        <c:axId val="22158581"/>
      </c:lineChart>
      <c:catAx>
        <c:axId val="62114388"/>
        <c:scaling>
          <c:orientation val="minMax"/>
        </c:scaling>
        <c:axPos val="b"/>
        <c:delete val="0"/>
        <c:numFmt formatCode="General" sourceLinked="1"/>
        <c:majorTickMark val="in"/>
        <c:minorTickMark val="none"/>
        <c:tickLblPos val="nextTo"/>
        <c:crossAx val="22158581"/>
        <c:crosses val="autoZero"/>
        <c:auto val="1"/>
        <c:lblOffset val="100"/>
        <c:noMultiLvlLbl val="0"/>
      </c:catAx>
      <c:valAx>
        <c:axId val="22158581"/>
        <c:scaling>
          <c:orientation val="minMax"/>
        </c:scaling>
        <c:axPos val="l"/>
        <c:majorGridlines/>
        <c:delete val="0"/>
        <c:numFmt formatCode="General" sourceLinked="1"/>
        <c:majorTickMark val="in"/>
        <c:minorTickMark val="none"/>
        <c:tickLblPos val="nextTo"/>
        <c:crossAx val="62114388"/>
        <c:crossesAt val="1"/>
        <c:crossBetween val="between"/>
        <c:dispUnits/>
      </c:valAx>
      <c:spPr>
        <a:solidFill>
          <a:srgbClr val="CDCDCD"/>
        </a:solidFill>
        <a:ln w="12700">
          <a:solidFill>
            <a:srgbClr val="808080"/>
          </a:solidFill>
        </a:ln>
      </c:spPr>
    </c:plotArea>
    <c:legend>
      <c:legendPos val="r"/>
      <c:layout>
        <c:manualLayout>
          <c:xMode val="edge"/>
          <c:yMode val="edge"/>
          <c:x val="0.9085"/>
          <c:y val="0.15925"/>
        </c:manualLayout>
      </c:layout>
      <c:overlay val="0"/>
      <c:spPr>
        <a:ln w="3175">
          <a:noFill/>
        </a:ln>
      </c:spPr>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'返済比較'!$B$35</c:f>
              <c:strCache>
                <c:ptCount val="1"/>
                <c:pt idx="0">
                  <c:v/>
                </c:pt>
              </c:strCache>
            </c:strRef>
          </c:tx>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'返済比較'!$B$36:$B$115</c:f>
              <c:numCache/>
            </c:numRef>
          </c:val>
          <c:smooth val="0"/>
        </c:ser>
        <c:ser>
          <c:idx val="2"/>
          <c:order val="1"/>
          <c:tx>
            <c:strRef>
              <c:f>'返済比較'!$C$35</c:f>
              <c:strCache>
                <c:ptCount val="1"/>
                <c:pt idx="0">
                  <c:v>金利</c:v>
                </c:pt>
              </c:strCache>
            </c:strRef>
          </c:tx>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'返済比較'!$C$36:$C$115</c:f>
              <c:numCache/>
            </c:numRef>
          </c:val>
          <c:smooth val="0"/>
        </c:ser>
        <c:ser>
          <c:idx val="3"/>
          <c:order val="2"/>
          <c:tx>
            <c:strRef>
              <c:f>'返済比較'!$D$35</c:f>
              <c:strCache>
                <c:ptCount val="1"/>
                <c:pt idx="0">
                  <c:v/>
                </c:pt>
              </c:strCache>
            </c:strRef>
          </c:tx>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'返済比較'!$D$36:$D$115</c:f>
              <c:numCache/>
            </c:numRef>
          </c:val>
          <c:smooth val="0"/>
        </c:ser>
        <c:ser>
          <c:idx val="4"/>
          <c:order val="3"/>
          <c:tx>
            <c:strRef>
              <c:f>'返済比較'!$E$35</c:f>
              <c:strCache>
                <c:ptCount val="1"/>
                <c:pt idx="0">
                  <c:v>月
返済率</c:v>
                </c:pt>
              </c:strCache>
            </c:strRef>
          </c:tx>
          <c:spPr>
            <a:ln w="254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'返済比較'!$E$36:$E$115</c:f>
              <c:numCache/>
            </c:numRef>
          </c:val>
          <c:smooth val="0"/>
        </c:ser>
        <c:ser>
          <c:idx val="5"/>
          <c:order val="4"/>
          <c:tx>
            <c:strRef>
              <c:f>'返済比較'!$F$35</c:f>
              <c:strCache>
                <c:ptCount val="1"/>
                <c:pt idx="0">
                  <c:v/>
                </c:pt>
              </c:strCache>
            </c:strRef>
          </c:tx>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'返済比較'!$F$36:$F$115</c:f>
              <c:numCache/>
            </c:numRef>
          </c:val>
          <c:smooth val="0"/>
        </c:ser>
        <c:ser>
          <c:idx val="6"/>
          <c:order val="5"/>
          <c:tx>
            <c:strRef>
              <c:f>'返済比較'!$G$35</c:f>
              <c:strCache>
                <c:ptCount val="1"/>
                <c:pt idx="0">
                  <c:v>全返済率</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'返済比較'!$G$36:$G$115</c:f>
              <c:numCache/>
            </c:numRef>
          </c:val>
          <c:smooth val="0"/>
        </c:ser>
        <c:ser>
          <c:idx val="7"/>
          <c:order val="6"/>
          <c:tx>
            <c:strRef>
              <c:f>'返済比較'!$H$35</c:f>
              <c:strCache>
                <c:ptCount val="1"/>
                <c:pt idx="0">
                  <c:v/>
                </c:pt>
              </c:strCache>
            </c:strRef>
          </c:tx>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'返済比較'!$H$36:$H$115</c:f>
              <c:numCache/>
            </c:numRef>
          </c:val>
          <c:smooth val="0"/>
        </c:ser>
        <c:ser>
          <c:idx val="8"/>
          <c:order val="7"/>
          <c:tx>
            <c:strRef>
              <c:f>'返済比較'!$I$35</c:f>
              <c:strCache>
                <c:ptCount val="1"/>
                <c:pt idx="0">
                  <c:v>初回
返済率</c:v>
                </c:pt>
              </c:strCache>
            </c:strRef>
          </c:tx>
          <c:spPr>
            <a:ln w="25400">
              <a:solidFill>
                <a:srgbClr val="00CC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'返済比較'!$I$36:$I$115</c:f>
              <c:numCache/>
            </c:numRef>
          </c:val>
          <c:smooth val="0"/>
        </c:ser>
        <c:ser>
          <c:idx val="9"/>
          <c:order val="8"/>
          <c:tx>
            <c:strRef>
              <c:f>'返済比較'!$J$35</c:f>
              <c:strCache>
                <c:ptCount val="1"/>
                <c:pt idx="0">
                  <c:v/>
                </c:pt>
              </c:strCache>
            </c:strRef>
          </c:tx>
          <c:spPr>
            <a:ln w="25400">
              <a:solidFill>
                <a:srgbClr val="69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'返済比較'!$J$36:$J$115</c:f>
              <c:numCache/>
            </c:numRef>
          </c:val>
          <c:smooth val="0"/>
        </c:ser>
        <c:ser>
          <c:idx val="10"/>
          <c:order val="9"/>
          <c:tx>
            <c:strRef>
              <c:f>'返済比較'!$K$35</c:f>
              <c:strCache>
                <c:ptCount val="1"/>
                <c:pt idx="0">
                  <c:v>全返済率</c:v>
                </c:pt>
              </c:strCache>
            </c:strRef>
          </c:tx>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'返済比較'!$K$36:$K$115</c:f>
              <c:numCache/>
            </c:numRef>
          </c:val>
          <c:smooth val="0"/>
        </c:ser>
        <c:axId val="65209502"/>
        <c:axId val="50014607"/>
      </c:lineChart>
      <c:catAx>
        <c:axId val="65209502"/>
        <c:scaling>
          <c:orientation val="minMax"/>
        </c:scaling>
        <c:axPos val="b"/>
        <c:delete val="0"/>
        <c:numFmt formatCode="General" sourceLinked="1"/>
        <c:majorTickMark val="in"/>
        <c:minorTickMark val="none"/>
        <c:tickLblPos val="nextTo"/>
        <c:crossAx val="50014607"/>
        <c:crosses val="autoZero"/>
        <c:auto val="1"/>
        <c:lblOffset val="100"/>
        <c:noMultiLvlLbl val="0"/>
      </c:catAx>
      <c:valAx>
        <c:axId val="50014607"/>
        <c:scaling>
          <c:orientation val="minMax"/>
        </c:scaling>
        <c:axPos val="l"/>
        <c:majorGridlines/>
        <c:delete val="0"/>
        <c:numFmt formatCode="General" sourceLinked="1"/>
        <c:majorTickMark val="in"/>
        <c:minorTickMark val="none"/>
        <c:tickLblPos val="nextTo"/>
        <c:crossAx val="65209502"/>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'返済比較2'!$B$35:$B$110</c:f>
              <c:numCache/>
            </c:numRef>
          </c:val>
          <c:smooth val="0"/>
        </c:ser>
        <c:ser>
          <c:idx val="3"/>
          <c:order val="1"/>
          <c:spPr>
            <a:ln w="25400">
              <a:solidFill>
                <a:srgbClr val="00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'返済比較2'!$D$35:$D$110</c:f>
              <c:numCache/>
            </c:numRef>
          </c:val>
          <c:smooth val="0"/>
        </c:ser>
        <c:ser>
          <c:idx val="5"/>
          <c:order val="2"/>
          <c:spPr>
            <a:ln w="254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'返済比較2'!$F$35:$F$110</c:f>
              <c:numCache/>
            </c:numRef>
          </c:val>
          <c:smooth val="0"/>
        </c:ser>
        <c:ser>
          <c:idx val="6"/>
          <c:order val="3"/>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'返済比較2'!$G$35:$G$110</c:f>
              <c:numCache/>
            </c:numRef>
          </c:val>
          <c:smooth val="0"/>
        </c:ser>
        <c:ser>
          <c:idx val="7"/>
          <c:order val="4"/>
          <c:spPr>
            <a:ln w="254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'返済比較2'!$H$35:$H$110</c:f>
              <c:numCache/>
            </c:numRef>
          </c:val>
          <c:smooth val="0"/>
        </c:ser>
        <c:ser>
          <c:idx val="9"/>
          <c:order val="5"/>
          <c:spPr>
            <a:ln w="25400">
              <a:solidFill>
                <a:srgbClr val="69FF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'返済比較2'!$J$35:$J$110</c:f>
              <c:numCache/>
            </c:numRef>
          </c:val>
          <c:smooth val="0"/>
        </c:ser>
        <c:ser>
          <c:idx val="10"/>
          <c:order val="6"/>
          <c:spPr>
            <a:ln w="25400">
              <a:solidFill>
                <a:srgbClr val="CCFF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'返済比較2'!$K$35:$K$110</c:f>
              <c:numCache/>
            </c:numRef>
          </c:val>
          <c:smooth val="0"/>
        </c:ser>
        <c:ser>
          <c:idx val="11"/>
          <c:order val="7"/>
          <c:spPr>
            <a:ln w="25400">
              <a:solidFill>
                <a:srgbClr val="FFFF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'返済比較2'!$L$35:$L$110</c:f>
              <c:numCache/>
            </c:numRef>
          </c:val>
          <c:smooth val="0"/>
        </c:ser>
        <c:ser>
          <c:idx val="13"/>
          <c:order val="8"/>
          <c:spPr>
            <a:ln w="25400">
              <a:solidFill>
                <a:srgbClr val="CC9CC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'返済比較2'!$N$35:$N$110</c:f>
              <c:numCache/>
            </c:numRef>
          </c:val>
          <c:smooth val="0"/>
        </c:ser>
        <c:ser>
          <c:idx val="14"/>
          <c:order val="9"/>
          <c:spPr>
            <a:ln w="25400">
              <a:solidFill>
                <a:srgbClr val="CC99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val>
            <c:numRef>
              <c:f>'返済比較2'!$O$35:$O$110</c:f>
              <c:numCache/>
            </c:numRef>
          </c:val>
          <c:smooth val="0"/>
        </c:ser>
        <c:axId val="47478280"/>
        <c:axId val="24651337"/>
      </c:lineChart>
      <c:catAx>
        <c:axId val="47478280"/>
        <c:scaling>
          <c:orientation val="minMax"/>
        </c:scaling>
        <c:axPos val="b"/>
        <c:delete val="0"/>
        <c:numFmt formatCode="General" sourceLinked="1"/>
        <c:majorTickMark val="in"/>
        <c:minorTickMark val="none"/>
        <c:tickLblPos val="nextTo"/>
        <c:crossAx val="24651337"/>
        <c:crosses val="autoZero"/>
        <c:auto val="1"/>
        <c:lblOffset val="100"/>
        <c:noMultiLvlLbl val="0"/>
      </c:catAx>
      <c:valAx>
        <c:axId val="24651337"/>
        <c:scaling>
          <c:orientation val="minMax"/>
        </c:scaling>
        <c:axPos val="l"/>
        <c:majorGridlines/>
        <c:delete val="0"/>
        <c:numFmt formatCode="General" sourceLinked="1"/>
        <c:majorTickMark val="in"/>
        <c:minorTickMark val="none"/>
        <c:tickLblPos val="nextTo"/>
        <c:crossAx val="47478280"/>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9525</xdr:rowOff>
    </xdr:from>
    <xdr:to>
      <xdr:col>21</xdr:col>
      <xdr:colOff>609600</xdr:colOff>
      <xdr:row>24</xdr:row>
      <xdr:rowOff>9525</xdr:rowOff>
    </xdr:to>
    <xdr:graphicFrame>
      <xdr:nvGraphicFramePr>
        <xdr:cNvPr id="1" name="Chart 6"/>
        <xdr:cNvGraphicFramePr/>
      </xdr:nvGraphicFramePr>
      <xdr:xfrm>
        <a:off x="6619875" y="323850"/>
        <a:ext cx="8858250" cy="5219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20</xdr:col>
      <xdr:colOff>666750</xdr:colOff>
      <xdr:row>24</xdr:row>
      <xdr:rowOff>28575</xdr:rowOff>
    </xdr:to>
    <xdr:graphicFrame>
      <xdr:nvGraphicFramePr>
        <xdr:cNvPr id="1" name="Chart 3"/>
        <xdr:cNvGraphicFramePr/>
      </xdr:nvGraphicFramePr>
      <xdr:xfrm>
        <a:off x="762000" y="314325"/>
        <a:ext cx="8553450" cy="5200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152400</xdr:rowOff>
    </xdr:from>
    <xdr:to>
      <xdr:col>28</xdr:col>
      <xdr:colOff>409575</xdr:colOff>
      <xdr:row>29</xdr:row>
      <xdr:rowOff>104775</xdr:rowOff>
    </xdr:to>
    <xdr:graphicFrame>
      <xdr:nvGraphicFramePr>
        <xdr:cNvPr id="1" name="Chart 3"/>
        <xdr:cNvGraphicFramePr/>
      </xdr:nvGraphicFramePr>
      <xdr:xfrm>
        <a:off x="895350" y="381000"/>
        <a:ext cx="10525125" cy="5286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133350</xdr:rowOff>
    </xdr:from>
    <xdr:to>
      <xdr:col>19</xdr:col>
      <xdr:colOff>180975</xdr:colOff>
      <xdr:row>26</xdr:row>
      <xdr:rowOff>95250</xdr:rowOff>
    </xdr:to>
    <xdr:graphicFrame>
      <xdr:nvGraphicFramePr>
        <xdr:cNvPr id="1" name="Chart 3"/>
        <xdr:cNvGraphicFramePr/>
      </xdr:nvGraphicFramePr>
      <xdr:xfrm>
        <a:off x="47625" y="361950"/>
        <a:ext cx="788670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Y492"/>
  <sheetViews>
    <sheetView workbookViewId="0" topLeftCell="A22">
      <selection activeCell="F8" sqref="F8"/>
    </sheetView>
  </sheetViews>
  <sheetFormatPr defaultColWidth="12.796875" defaultRowHeight="15"/>
  <cols>
    <col min="1" max="1" width="9.3984375" style="1" bestFit="1" customWidth="1"/>
    <col min="2" max="2" width="5.59765625" style="1" bestFit="1" customWidth="1"/>
    <col min="3" max="3" width="18.3984375" style="1" bestFit="1" customWidth="1"/>
    <col min="4" max="5" width="7.09765625" style="1" bestFit="1" customWidth="1"/>
    <col min="6" max="6" width="6.3984375" style="1" bestFit="1" customWidth="1"/>
    <col min="7" max="7" width="4.8984375" style="1" bestFit="1" customWidth="1"/>
    <col min="8" max="8" width="4.09765625" style="1" customWidth="1"/>
    <col min="9" max="10" width="4.09765625" style="1" bestFit="1" customWidth="1"/>
    <col min="11" max="11" width="8.59765625" style="15" bestFit="1" customWidth="1"/>
    <col min="12" max="13" width="7.09765625" style="15" bestFit="1" customWidth="1"/>
    <col min="14" max="14" width="8.59765625" style="15" bestFit="1" customWidth="1"/>
    <col min="15" max="15" width="7.09765625" style="15" bestFit="1" customWidth="1"/>
    <col min="16" max="17" width="7.09765625" style="15" customWidth="1"/>
    <col min="18" max="18" width="8.59765625" style="15" customWidth="1"/>
    <col min="19" max="19" width="8.59765625" style="15" bestFit="1" customWidth="1"/>
    <col min="20" max="20" width="7.09765625" style="1" bestFit="1" customWidth="1"/>
    <col min="21" max="21" width="7.8984375" style="1" bestFit="1" customWidth="1"/>
    <col min="22" max="22" width="8.59765625" style="1" bestFit="1" customWidth="1"/>
    <col min="23" max="23" width="7.09765625" style="1" customWidth="1"/>
    <col min="24" max="24" width="7.8984375" style="1" bestFit="1" customWidth="1"/>
    <col min="25" max="16384" width="12.59765625" style="1" customWidth="1"/>
  </cols>
  <sheetData>
    <row r="1" spans="1:7" ht="24.75">
      <c r="A1" s="133" t="s">
        <v>69</v>
      </c>
      <c r="B1" s="133"/>
      <c r="C1" s="133"/>
      <c r="D1" s="133"/>
      <c r="E1" s="154" t="s">
        <v>34</v>
      </c>
      <c r="F1" s="154"/>
      <c r="G1" s="154"/>
    </row>
    <row r="2" spans="1:5" ht="18">
      <c r="A2" s="128" t="s">
        <v>56</v>
      </c>
      <c r="B2" s="128"/>
      <c r="C2" s="128"/>
      <c r="D2" s="128"/>
      <c r="E2" s="128"/>
    </row>
    <row r="3" spans="1:5" ht="18">
      <c r="A3" s="128" t="s">
        <v>40</v>
      </c>
      <c r="B3" s="128"/>
      <c r="C3" s="128"/>
      <c r="D3" s="128"/>
      <c r="E3" s="128"/>
    </row>
    <row r="4" spans="1:5" ht="18">
      <c r="A4" s="128" t="s">
        <v>41</v>
      </c>
      <c r="B4" s="128"/>
      <c r="C4" s="128"/>
      <c r="D4" s="128"/>
      <c r="E4" s="128"/>
    </row>
    <row r="5" spans="1:4" ht="18">
      <c r="A5" s="29" t="s">
        <v>24</v>
      </c>
      <c r="B5" s="29" t="s">
        <v>25</v>
      </c>
      <c r="C5" s="29"/>
      <c r="D5" s="29" t="s">
        <v>26</v>
      </c>
    </row>
    <row r="6" spans="1:4" ht="18">
      <c r="A6" s="2" t="s">
        <v>58</v>
      </c>
      <c r="B6" s="21">
        <v>0.02</v>
      </c>
      <c r="C6" s="2" t="s">
        <v>59</v>
      </c>
      <c r="D6" s="30">
        <f>B6/12</f>
        <v>0.0016666666666666668</v>
      </c>
    </row>
    <row r="7" spans="1:4" ht="18">
      <c r="A7" s="2" t="s">
        <v>65</v>
      </c>
      <c r="B7" s="22">
        <v>20</v>
      </c>
      <c r="C7" s="2" t="s">
        <v>47</v>
      </c>
      <c r="D7" s="2">
        <f>B7*12</f>
        <v>240</v>
      </c>
    </row>
    <row r="9" spans="1:4" ht="18">
      <c r="A9" s="2" t="s">
        <v>82</v>
      </c>
      <c r="B9" s="23"/>
      <c r="C9" s="2" t="s">
        <v>68</v>
      </c>
      <c r="D9" s="9">
        <f>$D$6*(1-$D$6)^($D$7-1)/(1-(1-$D$6)^$D$7)</f>
        <v>0.003390965703893775</v>
      </c>
    </row>
    <row r="10" ht="18">
      <c r="B10" s="8"/>
    </row>
    <row r="11" ht="18">
      <c r="B11" s="8"/>
    </row>
    <row r="12" ht="18">
      <c r="B12" s="8"/>
    </row>
    <row r="13" spans="1:5" ht="18">
      <c r="A13" s="132" t="s">
        <v>39</v>
      </c>
      <c r="B13" s="132"/>
      <c r="C13" s="132"/>
      <c r="D13" s="132"/>
      <c r="E13" s="132"/>
    </row>
    <row r="14" spans="1:5" ht="18">
      <c r="A14" s="132"/>
      <c r="B14" s="132"/>
      <c r="C14" s="132"/>
      <c r="D14" s="132"/>
      <c r="E14" s="132"/>
    </row>
    <row r="15" spans="1:5" ht="18">
      <c r="A15" s="132"/>
      <c r="B15" s="132"/>
      <c r="C15" s="132"/>
      <c r="D15" s="132"/>
      <c r="E15" s="132"/>
    </row>
    <row r="16" spans="1:5" ht="18">
      <c r="A16" s="132"/>
      <c r="B16" s="132"/>
      <c r="C16" s="132"/>
      <c r="D16" s="132"/>
      <c r="E16" s="132"/>
    </row>
    <row r="17" ht="18">
      <c r="B17" s="8"/>
    </row>
    <row r="18" ht="18">
      <c r="B18" s="8"/>
    </row>
    <row r="19" ht="18">
      <c r="B19" s="8"/>
    </row>
    <row r="20" ht="18">
      <c r="B20" s="8"/>
    </row>
    <row r="21" ht="18">
      <c r="B21" s="8"/>
    </row>
    <row r="22" ht="18">
      <c r="B22" s="8"/>
    </row>
    <row r="23" ht="18">
      <c r="B23" s="8"/>
    </row>
    <row r="24" ht="18">
      <c r="B24" s="8"/>
    </row>
    <row r="25" spans="2:7" ht="18">
      <c r="B25" s="8"/>
      <c r="D25" s="2" t="s">
        <v>64</v>
      </c>
      <c r="E25" s="23">
        <v>1500</v>
      </c>
      <c r="F25" s="2" t="s">
        <v>49</v>
      </c>
      <c r="G25" s="2"/>
    </row>
    <row r="26" ht="18">
      <c r="B26" s="8"/>
    </row>
    <row r="27" spans="4:25" ht="18">
      <c r="D27" s="127" t="s">
        <v>53</v>
      </c>
      <c r="E27" s="127"/>
      <c r="F27" s="127"/>
      <c r="G27" s="127"/>
      <c r="I27" s="2"/>
      <c r="J27" s="2"/>
      <c r="K27" s="129" t="s">
        <v>45</v>
      </c>
      <c r="L27" s="130"/>
      <c r="M27" s="130"/>
      <c r="N27" s="130"/>
      <c r="O27" s="130"/>
      <c r="P27" s="131"/>
      <c r="Q27" s="9"/>
      <c r="R27" s="129" t="s">
        <v>46</v>
      </c>
      <c r="S27" s="130"/>
      <c r="T27" s="130"/>
      <c r="U27" s="130"/>
      <c r="V27" s="131"/>
      <c r="W27" s="2"/>
      <c r="X27" s="6" t="s">
        <v>52</v>
      </c>
      <c r="Y27" s="2"/>
    </row>
    <row r="28" spans="4:25" ht="30.75">
      <c r="D28" s="126" t="s">
        <v>48</v>
      </c>
      <c r="E28" s="126"/>
      <c r="F28" s="13"/>
      <c r="H28" s="1" t="s">
        <v>84</v>
      </c>
      <c r="I28" s="7" t="s">
        <v>66</v>
      </c>
      <c r="J28" s="7" t="s">
        <v>67</v>
      </c>
      <c r="K28" s="17" t="s">
        <v>42</v>
      </c>
      <c r="L28" s="17" t="s">
        <v>43</v>
      </c>
      <c r="M28" s="17" t="s">
        <v>44</v>
      </c>
      <c r="N28" s="17" t="s">
        <v>86</v>
      </c>
      <c r="O28" s="17" t="s">
        <v>87</v>
      </c>
      <c r="P28" s="17" t="s">
        <v>88</v>
      </c>
      <c r="Q28" s="17"/>
      <c r="R28" s="17" t="s">
        <v>57</v>
      </c>
      <c r="S28" s="17" t="s">
        <v>71</v>
      </c>
      <c r="T28" s="7" t="s">
        <v>43</v>
      </c>
      <c r="U28" s="7" t="s">
        <v>89</v>
      </c>
      <c r="V28" s="7" t="s">
        <v>23</v>
      </c>
      <c r="W28" s="7"/>
      <c r="X28" s="7" t="s">
        <v>51</v>
      </c>
      <c r="Y28" s="6"/>
    </row>
    <row r="29" spans="4:25" ht="18">
      <c r="D29" s="7" t="s">
        <v>54</v>
      </c>
      <c r="E29" s="7" t="s">
        <v>55</v>
      </c>
      <c r="F29" s="6" t="s">
        <v>52</v>
      </c>
      <c r="G29" s="2"/>
      <c r="I29" s="2" t="s">
        <v>70</v>
      </c>
      <c r="J29" s="2"/>
      <c r="K29" s="16" t="s">
        <v>72</v>
      </c>
      <c r="L29" s="16" t="s">
        <v>73</v>
      </c>
      <c r="M29" s="16" t="s">
        <v>74</v>
      </c>
      <c r="N29" s="16" t="s">
        <v>75</v>
      </c>
      <c r="O29" s="16" t="s">
        <v>76</v>
      </c>
      <c r="P29" s="16"/>
      <c r="Q29" s="16"/>
      <c r="R29" s="16" t="s">
        <v>77</v>
      </c>
      <c r="S29" s="16" t="s">
        <v>78</v>
      </c>
      <c r="T29" s="6" t="s">
        <v>79</v>
      </c>
      <c r="U29" s="6" t="s">
        <v>80</v>
      </c>
      <c r="V29" s="6" t="s">
        <v>81</v>
      </c>
      <c r="W29" s="2"/>
      <c r="X29" s="2"/>
      <c r="Y29" s="2"/>
    </row>
    <row r="30" spans="4:25" s="24" customFormat="1" ht="18">
      <c r="D30" s="25">
        <f>D32*$D$7</f>
        <v>1818.7130739794227</v>
      </c>
      <c r="E30" s="25">
        <f>SUM(E32:E492)</f>
        <v>1798.75</v>
      </c>
      <c r="F30" s="25">
        <f>D30-E30</f>
        <v>19.96307397942269</v>
      </c>
      <c r="G30" s="26"/>
      <c r="I30" s="26"/>
      <c r="J30" s="26" t="s">
        <v>85</v>
      </c>
      <c r="K30" s="27">
        <f>SUM(K32:K492)</f>
        <v>0.9999999999999781</v>
      </c>
      <c r="L30" s="27">
        <f>SUM(L32:L492)</f>
        <v>0.2124753826529699</v>
      </c>
      <c r="M30" s="27">
        <f>SUM(M32:M492)</f>
        <v>1.212475382652944</v>
      </c>
      <c r="N30" s="27"/>
      <c r="O30" s="27"/>
      <c r="P30" s="28"/>
      <c r="Q30" s="27"/>
      <c r="R30" s="27">
        <f>SUM(R32:R492)</f>
        <v>0.9999999999999977</v>
      </c>
      <c r="S30" s="27"/>
      <c r="T30" s="27">
        <f>SUM(T32:T492)</f>
        <v>0.19916666666666702</v>
      </c>
      <c r="U30" s="27"/>
      <c r="V30" s="27"/>
      <c r="W30" s="26"/>
      <c r="X30" s="27">
        <f>SUM(X32:X492)</f>
        <v>0.013308715986281465</v>
      </c>
      <c r="Y30" s="26"/>
    </row>
    <row r="31" spans="4:25" ht="18">
      <c r="D31" s="18"/>
      <c r="E31" s="18"/>
      <c r="F31" s="18"/>
      <c r="G31" s="3"/>
      <c r="I31" s="3"/>
      <c r="J31" s="3"/>
      <c r="K31" s="10"/>
      <c r="L31" s="10"/>
      <c r="M31" s="10"/>
      <c r="N31" s="10"/>
      <c r="O31" s="10"/>
      <c r="P31" s="10"/>
      <c r="Q31" s="10"/>
      <c r="R31" s="10"/>
      <c r="S31" s="10"/>
      <c r="T31" s="3"/>
      <c r="U31" s="3"/>
      <c r="V31" s="3"/>
      <c r="W31" s="3"/>
      <c r="X31" s="3"/>
      <c r="Y31" s="3"/>
    </row>
    <row r="32" spans="4:25" ht="18">
      <c r="D32" s="19">
        <f>M32*$E$25</f>
        <v>7.577971141580928</v>
      </c>
      <c r="E32" s="19">
        <f aca="true" t="shared" si="0" ref="E32:E95">U32*$E$25</f>
        <v>8.739583333333334</v>
      </c>
      <c r="F32" s="19">
        <f aca="true" t="shared" si="1" ref="F32:F95">IF(J32&gt;0,$D$32-E32,0)</f>
        <v>-1.1616121917524058</v>
      </c>
      <c r="G32" s="4" t="s">
        <v>50</v>
      </c>
      <c r="H32" s="1">
        <f>1+INT(I32/12)</f>
        <v>1</v>
      </c>
      <c r="I32" s="14">
        <v>1</v>
      </c>
      <c r="J32" s="14">
        <f>IF(I32&lt;=$D$7,I32,0)</f>
        <v>1</v>
      </c>
      <c r="K32" s="11">
        <f>IF(J32&gt;0,$D$9/(1-$D$6)^(J32-1),0)</f>
        <v>0.003390965703893775</v>
      </c>
      <c r="L32" s="11">
        <f>M32-K32</f>
        <v>0.0016610150571601768</v>
      </c>
      <c r="M32" s="11">
        <f>IF(J32&gt;0,$D$6/(1-(1-$D$6)^$D$7),0)</f>
        <v>0.005051980761053952</v>
      </c>
      <c r="N32" s="11">
        <f>K32</f>
        <v>0.003390965703893775</v>
      </c>
      <c r="O32" s="11">
        <f>L32</f>
        <v>0.0016610150571601768</v>
      </c>
      <c r="P32" s="11">
        <f>O32+N32</f>
        <v>0.005051980761053952</v>
      </c>
      <c r="Q32" s="11"/>
      <c r="R32" s="11">
        <f>IF(J32&gt;0,1/$D$7,0)</f>
        <v>0.004166666666666667</v>
      </c>
      <c r="S32" s="11">
        <f>R32</f>
        <v>0.004166666666666667</v>
      </c>
      <c r="T32" s="11">
        <f>IF(J32&gt;0,(1-S32)*$D$6,0)</f>
        <v>0.0016597222222222224</v>
      </c>
      <c r="U32" s="11">
        <f>T32+R32</f>
        <v>0.005826388888888889</v>
      </c>
      <c r="V32" s="11">
        <f>IF(J32&gt;0,V31+U32,0)</f>
        <v>0.005826388888888889</v>
      </c>
      <c r="W32" s="11"/>
      <c r="X32" s="11">
        <f>M32-U32</f>
        <v>-0.000774408127834937</v>
      </c>
      <c r="Y32" s="4"/>
    </row>
    <row r="33" spans="4:25" ht="18">
      <c r="D33" s="19" t="s">
        <v>83</v>
      </c>
      <c r="E33" s="19">
        <f t="shared" si="0"/>
        <v>8.729166666666668</v>
      </c>
      <c r="F33" s="19">
        <f t="shared" si="1"/>
        <v>-1.1511955250857397</v>
      </c>
      <c r="G33" s="4"/>
      <c r="H33" s="1">
        <f aca="true" t="shared" si="2" ref="H33:H96">1+INT(I33/12)</f>
        <v>1</v>
      </c>
      <c r="I33" s="14">
        <v>2</v>
      </c>
      <c r="J33" s="14">
        <f aca="true" t="shared" si="3" ref="J33:J96">IF(I33&lt;=$D$7,I33,0)</f>
        <v>2</v>
      </c>
      <c r="K33" s="11">
        <f>IF(J33&gt;0,$D$9/(1-$D$6)^(J33-1),0)</f>
        <v>0.003396626748474566</v>
      </c>
      <c r="L33" s="11">
        <f>M33-K33</f>
        <v>0.0016553540125793858</v>
      </c>
      <c r="M33" s="11">
        <f aca="true" t="shared" si="4" ref="M33:M96">IF(J33&gt;0,$D$6/(1-(1-$D$6)^$D$7),0)</f>
        <v>0.005051980761053952</v>
      </c>
      <c r="N33" s="11">
        <f>IF(K33&gt;0,N32+K33,0)</f>
        <v>0.006787592452368341</v>
      </c>
      <c r="O33" s="11">
        <f>IF(J33&gt;0,O32+L33,0)</f>
        <v>0.0033163690697395626</v>
      </c>
      <c r="P33" s="11">
        <f>O33+N33</f>
        <v>0.010103961522107904</v>
      </c>
      <c r="Q33" s="11"/>
      <c r="R33" s="11">
        <f>IF(J33&gt;0,1/$D$7,0)</f>
        <v>0.004166666666666667</v>
      </c>
      <c r="S33" s="11">
        <f>IF(J33&gt;0,S32+R33,0)</f>
        <v>0.008333333333333333</v>
      </c>
      <c r="T33" s="11">
        <f aca="true" t="shared" si="5" ref="T33:T96">IF(J33&gt;0,(1-S33)*$D$6,0)</f>
        <v>0.001652777777777778</v>
      </c>
      <c r="U33" s="11">
        <f aca="true" t="shared" si="6" ref="U33:U96">T33+R33</f>
        <v>0.005819444444444445</v>
      </c>
      <c r="V33" s="11">
        <f aca="true" t="shared" si="7" ref="V33:V96">IF(J33&gt;0,V32+U33,0)</f>
        <v>0.011645833333333334</v>
      </c>
      <c r="W33" s="11"/>
      <c r="X33" s="11">
        <f aca="true" t="shared" si="8" ref="X33:X96">M33-U33</f>
        <v>-0.000767463683390493</v>
      </c>
      <c r="Y33" s="4"/>
    </row>
    <row r="34" spans="4:25" ht="18">
      <c r="D34" s="19"/>
      <c r="E34" s="19">
        <f t="shared" si="0"/>
        <v>8.71875</v>
      </c>
      <c r="F34" s="19">
        <f t="shared" si="1"/>
        <v>-1.140778858419072</v>
      </c>
      <c r="G34" s="4"/>
      <c r="H34" s="1">
        <f t="shared" si="2"/>
        <v>1</v>
      </c>
      <c r="I34" s="14">
        <v>3</v>
      </c>
      <c r="J34" s="14">
        <f t="shared" si="3"/>
        <v>3</v>
      </c>
      <c r="K34" s="11">
        <f aca="true" t="shared" si="9" ref="K34:K97">IF(J34&gt;0,$D$9/(1-$D$6)^(J34-1),0)</f>
        <v>0.0034022972438810346</v>
      </c>
      <c r="L34" s="11">
        <f aca="true" t="shared" si="10" ref="L34:L97">M34-K34</f>
        <v>0.0016496835171729172</v>
      </c>
      <c r="M34" s="11">
        <f t="shared" si="4"/>
        <v>0.005051980761053952</v>
      </c>
      <c r="N34" s="11">
        <f aca="true" t="shared" si="11" ref="N34:N97">IF(K34&gt;0,N33+K34,0)</f>
        <v>0.010189889696249375</v>
      </c>
      <c r="O34" s="11">
        <f aca="true" t="shared" si="12" ref="O34:O97">IF(J34&gt;0,O33+L34,0)</f>
        <v>0.00496605258691248</v>
      </c>
      <c r="P34" s="11">
        <f aca="true" t="shared" si="13" ref="P34:P97">O34+N34</f>
        <v>0.015155942283161854</v>
      </c>
      <c r="Q34" s="11"/>
      <c r="R34" s="11">
        <f aca="true" t="shared" si="14" ref="R34:R97">IF(J34&gt;0,1/$D$7,0)</f>
        <v>0.004166666666666667</v>
      </c>
      <c r="S34" s="11">
        <f aca="true" t="shared" si="15" ref="S34:S97">IF(J34&gt;0,S33+R34,0)</f>
        <v>0.0125</v>
      </c>
      <c r="T34" s="11">
        <f t="shared" si="5"/>
        <v>0.0016458333333333336</v>
      </c>
      <c r="U34" s="11">
        <f t="shared" si="6"/>
        <v>0.0058125</v>
      </c>
      <c r="V34" s="11">
        <f t="shared" si="7"/>
        <v>0.017458333333333333</v>
      </c>
      <c r="W34" s="11"/>
      <c r="X34" s="11">
        <f t="shared" si="8"/>
        <v>-0.0007605192389460481</v>
      </c>
      <c r="Y34" s="4"/>
    </row>
    <row r="35" spans="4:25" ht="18">
      <c r="D35" s="19"/>
      <c r="E35" s="19">
        <f t="shared" si="0"/>
        <v>8.708333333333332</v>
      </c>
      <c r="F35" s="19">
        <f t="shared" si="1"/>
        <v>-1.130362191752404</v>
      </c>
      <c r="G35" s="4"/>
      <c r="H35" s="1">
        <f t="shared" si="2"/>
        <v>1</v>
      </c>
      <c r="I35" s="14">
        <v>4</v>
      </c>
      <c r="J35" s="14">
        <f t="shared" si="3"/>
        <v>4</v>
      </c>
      <c r="K35" s="11">
        <f t="shared" si="9"/>
        <v>0.003407977205890853</v>
      </c>
      <c r="L35" s="11">
        <f t="shared" si="10"/>
        <v>0.0016440035551630989</v>
      </c>
      <c r="M35" s="11">
        <f t="shared" si="4"/>
        <v>0.005051980761053952</v>
      </c>
      <c r="N35" s="11">
        <f t="shared" si="11"/>
        <v>0.013597866902140227</v>
      </c>
      <c r="O35" s="11">
        <f t="shared" si="12"/>
        <v>0.006610056142075578</v>
      </c>
      <c r="P35" s="11">
        <f t="shared" si="13"/>
        <v>0.020207923044215807</v>
      </c>
      <c r="Q35" s="11"/>
      <c r="R35" s="11">
        <f t="shared" si="14"/>
        <v>0.004166666666666667</v>
      </c>
      <c r="S35" s="11">
        <f t="shared" si="15"/>
        <v>0.016666666666666666</v>
      </c>
      <c r="T35" s="11">
        <f t="shared" si="5"/>
        <v>0.001638888888888889</v>
      </c>
      <c r="U35" s="11">
        <f t="shared" si="6"/>
        <v>0.005805555555555555</v>
      </c>
      <c r="V35" s="11">
        <f t="shared" si="7"/>
        <v>0.02326388888888889</v>
      </c>
      <c r="W35" s="11"/>
      <c r="X35" s="11">
        <f t="shared" si="8"/>
        <v>-0.0007535747945016033</v>
      </c>
      <c r="Y35" s="4"/>
    </row>
    <row r="36" spans="4:25" ht="18">
      <c r="D36" s="19"/>
      <c r="E36" s="19">
        <f t="shared" si="0"/>
        <v>8.697916666666666</v>
      </c>
      <c r="F36" s="19">
        <f t="shared" si="1"/>
        <v>-1.119945525085738</v>
      </c>
      <c r="G36" s="4"/>
      <c r="H36" s="1">
        <f t="shared" si="2"/>
        <v>1</v>
      </c>
      <c r="I36" s="14">
        <v>5</v>
      </c>
      <c r="J36" s="14">
        <f t="shared" si="3"/>
        <v>5</v>
      </c>
      <c r="K36" s="11">
        <f t="shared" si="9"/>
        <v>0.0034136666503080328</v>
      </c>
      <c r="L36" s="11">
        <f t="shared" si="10"/>
        <v>0.001638314110745919</v>
      </c>
      <c r="M36" s="11">
        <f t="shared" si="4"/>
        <v>0.005051980761053952</v>
      </c>
      <c r="N36" s="11">
        <f t="shared" si="11"/>
        <v>0.01701153355244826</v>
      </c>
      <c r="O36" s="11">
        <f t="shared" si="12"/>
        <v>0.008248370252821498</v>
      </c>
      <c r="P36" s="11">
        <f t="shared" si="13"/>
        <v>0.025259903805269757</v>
      </c>
      <c r="Q36" s="11"/>
      <c r="R36" s="11">
        <f t="shared" si="14"/>
        <v>0.004166666666666667</v>
      </c>
      <c r="S36" s="11">
        <f t="shared" si="15"/>
        <v>0.020833333333333332</v>
      </c>
      <c r="T36" s="11">
        <f t="shared" si="5"/>
        <v>0.0016319444444444445</v>
      </c>
      <c r="U36" s="11">
        <f t="shared" si="6"/>
        <v>0.005798611111111111</v>
      </c>
      <c r="V36" s="11">
        <f t="shared" si="7"/>
        <v>0.0290625</v>
      </c>
      <c r="W36" s="11"/>
      <c r="X36" s="11">
        <f t="shared" si="8"/>
        <v>-0.0007466303500571593</v>
      </c>
      <c r="Y36" s="4"/>
    </row>
    <row r="37" spans="4:25" ht="18">
      <c r="D37" s="19"/>
      <c r="E37" s="19">
        <f t="shared" si="0"/>
        <v>8.6875</v>
      </c>
      <c r="F37" s="19">
        <f t="shared" si="1"/>
        <v>-1.109528858419072</v>
      </c>
      <c r="G37" s="4"/>
      <c r="H37" s="1">
        <f t="shared" si="2"/>
        <v>1</v>
      </c>
      <c r="I37" s="14">
        <v>6</v>
      </c>
      <c r="J37" s="14">
        <f t="shared" si="3"/>
        <v>6</v>
      </c>
      <c r="K37" s="11">
        <f t="shared" si="9"/>
        <v>0.0034193655929629714</v>
      </c>
      <c r="L37" s="11">
        <f t="shared" si="10"/>
        <v>0.0016326151680909804</v>
      </c>
      <c r="M37" s="11">
        <f t="shared" si="4"/>
        <v>0.005051980761053952</v>
      </c>
      <c r="N37" s="11">
        <f t="shared" si="11"/>
        <v>0.02043089914541123</v>
      </c>
      <c r="O37" s="11">
        <f t="shared" si="12"/>
        <v>0.009880985420912479</v>
      </c>
      <c r="P37" s="11">
        <f t="shared" si="13"/>
        <v>0.030311884566323707</v>
      </c>
      <c r="Q37" s="11"/>
      <c r="R37" s="11">
        <f t="shared" si="14"/>
        <v>0.004166666666666667</v>
      </c>
      <c r="S37" s="11">
        <f t="shared" si="15"/>
        <v>0.024999999999999998</v>
      </c>
      <c r="T37" s="11">
        <f t="shared" si="5"/>
        <v>0.0016250000000000001</v>
      </c>
      <c r="U37" s="11">
        <f t="shared" si="6"/>
        <v>0.005791666666666667</v>
      </c>
      <c r="V37" s="11">
        <f t="shared" si="7"/>
        <v>0.03485416666666667</v>
      </c>
      <c r="W37" s="11"/>
      <c r="X37" s="11">
        <f t="shared" si="8"/>
        <v>-0.0007396859056127154</v>
      </c>
      <c r="Y37" s="4"/>
    </row>
    <row r="38" spans="4:25" ht="18">
      <c r="D38" s="19"/>
      <c r="E38" s="19">
        <f t="shared" si="0"/>
        <v>8.677083333333334</v>
      </c>
      <c r="F38" s="19">
        <f t="shared" si="1"/>
        <v>-1.0991121917524058</v>
      </c>
      <c r="G38" s="4"/>
      <c r="H38" s="1">
        <f t="shared" si="2"/>
        <v>1</v>
      </c>
      <c r="I38" s="14">
        <v>7</v>
      </c>
      <c r="J38" s="14">
        <f t="shared" si="3"/>
        <v>7</v>
      </c>
      <c r="K38" s="11">
        <f t="shared" si="9"/>
        <v>0.003425074049712492</v>
      </c>
      <c r="L38" s="11">
        <f t="shared" si="10"/>
        <v>0.0016269067113414597</v>
      </c>
      <c r="M38" s="11">
        <f t="shared" si="4"/>
        <v>0.005051980761053952</v>
      </c>
      <c r="N38" s="11">
        <f t="shared" si="11"/>
        <v>0.023855973195123722</v>
      </c>
      <c r="O38" s="11">
        <f t="shared" si="12"/>
        <v>0.01150789213225394</v>
      </c>
      <c r="P38" s="11">
        <f t="shared" si="13"/>
        <v>0.03536386532737766</v>
      </c>
      <c r="Q38" s="11"/>
      <c r="R38" s="11">
        <f t="shared" si="14"/>
        <v>0.004166666666666667</v>
      </c>
      <c r="S38" s="11">
        <f t="shared" si="15"/>
        <v>0.029166666666666664</v>
      </c>
      <c r="T38" s="11">
        <f t="shared" si="5"/>
        <v>0.0016180555555555557</v>
      </c>
      <c r="U38" s="11">
        <f t="shared" si="6"/>
        <v>0.005784722222222222</v>
      </c>
      <c r="V38" s="11">
        <f t="shared" si="7"/>
        <v>0.04063888888888889</v>
      </c>
      <c r="W38" s="11"/>
      <c r="X38" s="11">
        <f t="shared" si="8"/>
        <v>-0.0007327414611682705</v>
      </c>
      <c r="Y38" s="4"/>
    </row>
    <row r="39" spans="4:25" ht="18">
      <c r="D39" s="19"/>
      <c r="E39" s="19">
        <f t="shared" si="0"/>
        <v>8.666666666666666</v>
      </c>
      <c r="F39" s="19">
        <f t="shared" si="1"/>
        <v>-1.088695525085738</v>
      </c>
      <c r="G39" s="4"/>
      <c r="H39" s="1">
        <f t="shared" si="2"/>
        <v>1</v>
      </c>
      <c r="I39" s="14">
        <v>8</v>
      </c>
      <c r="J39" s="14">
        <f t="shared" si="3"/>
        <v>8</v>
      </c>
      <c r="K39" s="11">
        <f t="shared" si="9"/>
        <v>0.003430792036439892</v>
      </c>
      <c r="L39" s="11">
        <f t="shared" si="10"/>
        <v>0.0016211887246140597</v>
      </c>
      <c r="M39" s="11">
        <f t="shared" si="4"/>
        <v>0.005051980761053952</v>
      </c>
      <c r="N39" s="11">
        <f t="shared" si="11"/>
        <v>0.027286765231563613</v>
      </c>
      <c r="O39" s="11">
        <f t="shared" si="12"/>
        <v>0.013129080856867998</v>
      </c>
      <c r="P39" s="11">
        <f t="shared" si="13"/>
        <v>0.040415846088431615</v>
      </c>
      <c r="Q39" s="11"/>
      <c r="R39" s="11">
        <f t="shared" si="14"/>
        <v>0.004166666666666667</v>
      </c>
      <c r="S39" s="11">
        <f t="shared" si="15"/>
        <v>0.03333333333333333</v>
      </c>
      <c r="T39" s="11">
        <f t="shared" si="5"/>
        <v>0.0016111111111111111</v>
      </c>
      <c r="U39" s="11">
        <f t="shared" si="6"/>
        <v>0.0057777777777777775</v>
      </c>
      <c r="V39" s="11">
        <f t="shared" si="7"/>
        <v>0.04641666666666667</v>
      </c>
      <c r="W39" s="11"/>
      <c r="X39" s="11">
        <f t="shared" si="8"/>
        <v>-0.0007257970167238257</v>
      </c>
      <c r="Y39" s="4"/>
    </row>
    <row r="40" spans="4:25" ht="18">
      <c r="D40" s="19"/>
      <c r="E40" s="19">
        <f t="shared" si="0"/>
        <v>8.65625</v>
      </c>
      <c r="F40" s="19">
        <f t="shared" si="1"/>
        <v>-1.078278858419072</v>
      </c>
      <c r="G40" s="4"/>
      <c r="H40" s="1">
        <f t="shared" si="2"/>
        <v>1</v>
      </c>
      <c r="I40" s="14">
        <v>9</v>
      </c>
      <c r="J40" s="14">
        <f t="shared" si="3"/>
        <v>9</v>
      </c>
      <c r="K40" s="11">
        <f t="shared" si="9"/>
        <v>0.003436519569054984</v>
      </c>
      <c r="L40" s="11">
        <f t="shared" si="10"/>
        <v>0.0016154611919989678</v>
      </c>
      <c r="M40" s="11">
        <f t="shared" si="4"/>
        <v>0.005051980761053952</v>
      </c>
      <c r="N40" s="11">
        <f t="shared" si="11"/>
        <v>0.030723284800618596</v>
      </c>
      <c r="O40" s="11">
        <f t="shared" si="12"/>
        <v>0.014744542048866965</v>
      </c>
      <c r="P40" s="11">
        <f t="shared" si="13"/>
        <v>0.04546782684948556</v>
      </c>
      <c r="Q40" s="11"/>
      <c r="R40" s="11">
        <f t="shared" si="14"/>
        <v>0.004166666666666667</v>
      </c>
      <c r="S40" s="11">
        <f t="shared" si="15"/>
        <v>0.0375</v>
      </c>
      <c r="T40" s="11">
        <f t="shared" si="5"/>
        <v>0.0016041666666666667</v>
      </c>
      <c r="U40" s="11">
        <f t="shared" si="6"/>
        <v>0.0057708333333333335</v>
      </c>
      <c r="V40" s="11">
        <f t="shared" si="7"/>
        <v>0.052187500000000005</v>
      </c>
      <c r="W40" s="11"/>
      <c r="X40" s="11">
        <f t="shared" si="8"/>
        <v>-0.0007188525722793817</v>
      </c>
      <c r="Y40" s="4"/>
    </row>
    <row r="41" spans="4:25" ht="18">
      <c r="D41" s="19"/>
      <c r="E41" s="19">
        <f t="shared" si="0"/>
        <v>8.645833333333334</v>
      </c>
      <c r="F41" s="19">
        <f t="shared" si="1"/>
        <v>-1.0678621917524058</v>
      </c>
      <c r="G41" s="4"/>
      <c r="H41" s="1">
        <f t="shared" si="2"/>
        <v>1</v>
      </c>
      <c r="I41" s="14">
        <v>10</v>
      </c>
      <c r="J41" s="14">
        <f t="shared" si="3"/>
        <v>10</v>
      </c>
      <c r="K41" s="11">
        <f t="shared" si="9"/>
        <v>0.0034422566634941414</v>
      </c>
      <c r="L41" s="11">
        <f t="shared" si="10"/>
        <v>0.0016097240975598104</v>
      </c>
      <c r="M41" s="11">
        <f t="shared" si="4"/>
        <v>0.005051980761053952</v>
      </c>
      <c r="N41" s="11">
        <f t="shared" si="11"/>
        <v>0.034165541464112735</v>
      </c>
      <c r="O41" s="11">
        <f t="shared" si="12"/>
        <v>0.016354266146426776</v>
      </c>
      <c r="P41" s="11">
        <f t="shared" si="13"/>
        <v>0.05051980761053951</v>
      </c>
      <c r="Q41" s="11"/>
      <c r="R41" s="11">
        <f t="shared" si="14"/>
        <v>0.004166666666666667</v>
      </c>
      <c r="S41" s="11">
        <f t="shared" si="15"/>
        <v>0.041666666666666664</v>
      </c>
      <c r="T41" s="11">
        <f t="shared" si="5"/>
        <v>0.0015972222222222223</v>
      </c>
      <c r="U41" s="11">
        <f t="shared" si="6"/>
        <v>0.005763888888888889</v>
      </c>
      <c r="V41" s="11">
        <f t="shared" si="7"/>
        <v>0.05795138888888889</v>
      </c>
      <c r="W41" s="11"/>
      <c r="X41" s="11">
        <f t="shared" si="8"/>
        <v>-0.0007119081278349369</v>
      </c>
      <c r="Y41" s="4"/>
    </row>
    <row r="42" spans="4:25" ht="18">
      <c r="D42" s="19"/>
      <c r="E42" s="19">
        <f t="shared" si="0"/>
        <v>8.635416666666668</v>
      </c>
      <c r="F42" s="19">
        <f t="shared" si="1"/>
        <v>-1.0574455250857397</v>
      </c>
      <c r="G42" s="4"/>
      <c r="H42" s="1">
        <f t="shared" si="2"/>
        <v>1</v>
      </c>
      <c r="I42" s="14">
        <v>11</v>
      </c>
      <c r="J42" s="14">
        <f t="shared" si="3"/>
        <v>11</v>
      </c>
      <c r="K42" s="11">
        <f t="shared" si="9"/>
        <v>0.003448003335720342</v>
      </c>
      <c r="L42" s="11">
        <f t="shared" si="10"/>
        <v>0.0016039774253336098</v>
      </c>
      <c r="M42" s="11">
        <f t="shared" si="4"/>
        <v>0.005051980761053952</v>
      </c>
      <c r="N42" s="11">
        <f t="shared" si="11"/>
        <v>0.037613544799833074</v>
      </c>
      <c r="O42" s="11">
        <f t="shared" si="12"/>
        <v>0.017958243571760388</v>
      </c>
      <c r="P42" s="11">
        <f t="shared" si="13"/>
        <v>0.05557178837159346</v>
      </c>
      <c r="Q42" s="11"/>
      <c r="R42" s="11">
        <f t="shared" si="14"/>
        <v>0.004166666666666667</v>
      </c>
      <c r="S42" s="11">
        <f t="shared" si="15"/>
        <v>0.04583333333333333</v>
      </c>
      <c r="T42" s="11">
        <f t="shared" si="5"/>
        <v>0.001590277777777778</v>
      </c>
      <c r="U42" s="11">
        <f t="shared" si="6"/>
        <v>0.005756944444444445</v>
      </c>
      <c r="V42" s="11">
        <f t="shared" si="7"/>
        <v>0.06370833333333334</v>
      </c>
      <c r="W42" s="11"/>
      <c r="X42" s="11">
        <f t="shared" si="8"/>
        <v>-0.0007049636833904929</v>
      </c>
      <c r="Y42" s="4"/>
    </row>
    <row r="43" spans="4:25" ht="18">
      <c r="D43" s="19"/>
      <c r="E43" s="19">
        <f t="shared" si="0"/>
        <v>8.625</v>
      </c>
      <c r="F43" s="19">
        <f t="shared" si="1"/>
        <v>-1.047028858419072</v>
      </c>
      <c r="G43" s="4"/>
      <c r="H43" s="1">
        <f t="shared" si="2"/>
        <v>2</v>
      </c>
      <c r="I43" s="14">
        <v>12</v>
      </c>
      <c r="J43" s="14">
        <f t="shared" si="3"/>
        <v>12</v>
      </c>
      <c r="K43" s="11">
        <f t="shared" si="9"/>
        <v>0.0034537596017232136</v>
      </c>
      <c r="L43" s="11">
        <f t="shared" si="10"/>
        <v>0.0015982211593307382</v>
      </c>
      <c r="M43" s="11">
        <f t="shared" si="4"/>
        <v>0.005051980761053952</v>
      </c>
      <c r="N43" s="11">
        <f t="shared" si="11"/>
        <v>0.04106730440155629</v>
      </c>
      <c r="O43" s="11">
        <f t="shared" si="12"/>
        <v>0.019556464731091128</v>
      </c>
      <c r="P43" s="11">
        <f t="shared" si="13"/>
        <v>0.060623769132647415</v>
      </c>
      <c r="Q43" s="11"/>
      <c r="R43" s="11">
        <f t="shared" si="14"/>
        <v>0.004166666666666667</v>
      </c>
      <c r="S43" s="11">
        <f t="shared" si="15"/>
        <v>0.049999999999999996</v>
      </c>
      <c r="T43" s="11">
        <f t="shared" si="5"/>
        <v>0.0015833333333333333</v>
      </c>
      <c r="U43" s="11">
        <f t="shared" si="6"/>
        <v>0.00575</v>
      </c>
      <c r="V43" s="11">
        <f t="shared" si="7"/>
        <v>0.06945833333333334</v>
      </c>
      <c r="W43" s="11"/>
      <c r="X43" s="11">
        <f t="shared" si="8"/>
        <v>-0.0006980192389460481</v>
      </c>
      <c r="Y43" s="4"/>
    </row>
    <row r="44" spans="4:25" ht="18">
      <c r="D44" s="19"/>
      <c r="E44" s="19">
        <f t="shared" si="0"/>
        <v>8.614583333333332</v>
      </c>
      <c r="F44" s="19">
        <f t="shared" si="1"/>
        <v>-1.036612191752404</v>
      </c>
      <c r="G44" s="4"/>
      <c r="H44" s="1">
        <f t="shared" si="2"/>
        <v>2</v>
      </c>
      <c r="I44" s="14">
        <v>13</v>
      </c>
      <c r="J44" s="14">
        <f t="shared" si="3"/>
        <v>13</v>
      </c>
      <c r="K44" s="11">
        <f t="shared" si="9"/>
        <v>0.003459525477519079</v>
      </c>
      <c r="L44" s="11">
        <f t="shared" si="10"/>
        <v>0.0015924552835348727</v>
      </c>
      <c r="M44" s="11">
        <f t="shared" si="4"/>
        <v>0.005051980761053952</v>
      </c>
      <c r="N44" s="11">
        <f t="shared" si="11"/>
        <v>0.044526829879075365</v>
      </c>
      <c r="O44" s="11">
        <f t="shared" si="12"/>
        <v>0.021148920014626</v>
      </c>
      <c r="P44" s="11">
        <f t="shared" si="13"/>
        <v>0.06567574989370137</v>
      </c>
      <c r="Q44" s="11"/>
      <c r="R44" s="11">
        <f t="shared" si="14"/>
        <v>0.004166666666666667</v>
      </c>
      <c r="S44" s="11">
        <f t="shared" si="15"/>
        <v>0.05416666666666666</v>
      </c>
      <c r="T44" s="11">
        <f t="shared" si="5"/>
        <v>0.001576388888888889</v>
      </c>
      <c r="U44" s="11">
        <f t="shared" si="6"/>
        <v>0.005743055555555555</v>
      </c>
      <c r="V44" s="11">
        <f t="shared" si="7"/>
        <v>0.0752013888888889</v>
      </c>
      <c r="W44" s="11"/>
      <c r="X44" s="11">
        <f t="shared" si="8"/>
        <v>-0.0006910747945016033</v>
      </c>
      <c r="Y44" s="4"/>
    </row>
    <row r="45" spans="4:25" ht="18">
      <c r="D45" s="19"/>
      <c r="E45" s="19">
        <f t="shared" si="0"/>
        <v>8.604166666666666</v>
      </c>
      <c r="F45" s="19">
        <f t="shared" si="1"/>
        <v>-1.026195525085738</v>
      </c>
      <c r="G45" s="4"/>
      <c r="H45" s="1">
        <f t="shared" si="2"/>
        <v>2</v>
      </c>
      <c r="I45" s="14">
        <v>14</v>
      </c>
      <c r="J45" s="14">
        <f t="shared" si="3"/>
        <v>14</v>
      </c>
      <c r="K45" s="11">
        <f t="shared" si="9"/>
        <v>0.003465300979150998</v>
      </c>
      <c r="L45" s="11">
        <f t="shared" si="10"/>
        <v>0.001586679781902954</v>
      </c>
      <c r="M45" s="11">
        <f t="shared" si="4"/>
        <v>0.005051980761053952</v>
      </c>
      <c r="N45" s="11">
        <f t="shared" si="11"/>
        <v>0.047992130858226366</v>
      </c>
      <c r="O45" s="11">
        <f t="shared" si="12"/>
        <v>0.022735599796528953</v>
      </c>
      <c r="P45" s="11">
        <f t="shared" si="13"/>
        <v>0.07072773065475532</v>
      </c>
      <c r="Q45" s="11"/>
      <c r="R45" s="11">
        <f t="shared" si="14"/>
        <v>0.004166666666666667</v>
      </c>
      <c r="S45" s="11">
        <f t="shared" si="15"/>
        <v>0.05833333333333333</v>
      </c>
      <c r="T45" s="11">
        <f t="shared" si="5"/>
        <v>0.0015694444444444445</v>
      </c>
      <c r="U45" s="11">
        <f t="shared" si="6"/>
        <v>0.005736111111111111</v>
      </c>
      <c r="V45" s="11">
        <f t="shared" si="7"/>
        <v>0.08093750000000001</v>
      </c>
      <c r="W45" s="11"/>
      <c r="X45" s="11">
        <f t="shared" si="8"/>
        <v>-0.0006841303500571593</v>
      </c>
      <c r="Y45" s="4"/>
    </row>
    <row r="46" spans="4:25" ht="18">
      <c r="D46" s="19"/>
      <c r="E46" s="19">
        <f t="shared" si="0"/>
        <v>8.59375</v>
      </c>
      <c r="F46" s="19">
        <f t="shared" si="1"/>
        <v>-1.015778858419072</v>
      </c>
      <c r="G46" s="4"/>
      <c r="H46" s="1">
        <f t="shared" si="2"/>
        <v>2</v>
      </c>
      <c r="I46" s="14">
        <v>15</v>
      </c>
      <c r="J46" s="14">
        <f t="shared" si="3"/>
        <v>15</v>
      </c>
      <c r="K46" s="11">
        <f t="shared" si="9"/>
        <v>0.003471086122688812</v>
      </c>
      <c r="L46" s="11">
        <f t="shared" si="10"/>
        <v>0.0015808946383651396</v>
      </c>
      <c r="M46" s="11">
        <f t="shared" si="4"/>
        <v>0.005051980761053952</v>
      </c>
      <c r="N46" s="11">
        <f t="shared" si="11"/>
        <v>0.051463216980915175</v>
      </c>
      <c r="O46" s="11">
        <f t="shared" si="12"/>
        <v>0.024316494434894094</v>
      </c>
      <c r="P46" s="11">
        <f t="shared" si="13"/>
        <v>0.07577971141580928</v>
      </c>
      <c r="Q46" s="11"/>
      <c r="R46" s="11">
        <f t="shared" si="14"/>
        <v>0.004166666666666667</v>
      </c>
      <c r="S46" s="11">
        <f t="shared" si="15"/>
        <v>0.06249999999999999</v>
      </c>
      <c r="T46" s="11">
        <f t="shared" si="5"/>
        <v>0.0015625</v>
      </c>
      <c r="U46" s="11">
        <f t="shared" si="6"/>
        <v>0.005729166666666667</v>
      </c>
      <c r="V46" s="11">
        <f t="shared" si="7"/>
        <v>0.08666666666666667</v>
      </c>
      <c r="W46" s="11"/>
      <c r="X46" s="11">
        <f t="shared" si="8"/>
        <v>-0.0006771859056127153</v>
      </c>
      <c r="Y46" s="4"/>
    </row>
    <row r="47" spans="4:25" ht="18">
      <c r="D47" s="19"/>
      <c r="E47" s="19">
        <f t="shared" si="0"/>
        <v>8.583333333333334</v>
      </c>
      <c r="F47" s="19">
        <f t="shared" si="1"/>
        <v>-1.0053621917524058</v>
      </c>
      <c r="G47" s="4"/>
      <c r="H47" s="1">
        <f t="shared" si="2"/>
        <v>2</v>
      </c>
      <c r="I47" s="14">
        <v>16</v>
      </c>
      <c r="J47" s="14">
        <f t="shared" si="3"/>
        <v>16</v>
      </c>
      <c r="K47" s="11">
        <f t="shared" si="9"/>
        <v>0.0034768809242291944</v>
      </c>
      <c r="L47" s="11">
        <f t="shared" si="10"/>
        <v>0.0015750998368247574</v>
      </c>
      <c r="M47" s="11">
        <f t="shared" si="4"/>
        <v>0.005051980761053952</v>
      </c>
      <c r="N47" s="11">
        <f t="shared" si="11"/>
        <v>0.05494009790514437</v>
      </c>
      <c r="O47" s="11">
        <f t="shared" si="12"/>
        <v>0.025891594271718853</v>
      </c>
      <c r="P47" s="11">
        <f t="shared" si="13"/>
        <v>0.08083169217686323</v>
      </c>
      <c r="Q47" s="11"/>
      <c r="R47" s="11">
        <f t="shared" si="14"/>
        <v>0.004166666666666667</v>
      </c>
      <c r="S47" s="11">
        <f t="shared" si="15"/>
        <v>0.06666666666666667</v>
      </c>
      <c r="T47" s="11">
        <f t="shared" si="5"/>
        <v>0.0015555555555555557</v>
      </c>
      <c r="U47" s="11">
        <f t="shared" si="6"/>
        <v>0.005722222222222222</v>
      </c>
      <c r="V47" s="11">
        <f t="shared" si="7"/>
        <v>0.0923888888888889</v>
      </c>
      <c r="W47" s="11"/>
      <c r="X47" s="11">
        <f t="shared" si="8"/>
        <v>-0.0006702414611682705</v>
      </c>
      <c r="Y47" s="4"/>
    </row>
    <row r="48" spans="4:25" ht="18">
      <c r="D48" s="19"/>
      <c r="E48" s="19">
        <f t="shared" si="0"/>
        <v>8.572916666666666</v>
      </c>
      <c r="F48" s="19">
        <f t="shared" si="1"/>
        <v>-0.994945525085738</v>
      </c>
      <c r="G48" s="4"/>
      <c r="H48" s="1">
        <f t="shared" si="2"/>
        <v>2</v>
      </c>
      <c r="I48" s="14">
        <v>17</v>
      </c>
      <c r="J48" s="14">
        <f t="shared" si="3"/>
        <v>17</v>
      </c>
      <c r="K48" s="11">
        <f t="shared" si="9"/>
        <v>0.0034826853998956874</v>
      </c>
      <c r="L48" s="11">
        <f t="shared" si="10"/>
        <v>0.0015692953611582644</v>
      </c>
      <c r="M48" s="11">
        <f t="shared" si="4"/>
        <v>0.005051980761053952</v>
      </c>
      <c r="N48" s="11">
        <f t="shared" si="11"/>
        <v>0.058422783305040055</v>
      </c>
      <c r="O48" s="11">
        <f t="shared" si="12"/>
        <v>0.027460889632877118</v>
      </c>
      <c r="P48" s="11">
        <f t="shared" si="13"/>
        <v>0.08588367293791717</v>
      </c>
      <c r="Q48" s="11"/>
      <c r="R48" s="11">
        <f t="shared" si="14"/>
        <v>0.004166666666666667</v>
      </c>
      <c r="S48" s="11">
        <f t="shared" si="15"/>
        <v>0.07083333333333333</v>
      </c>
      <c r="T48" s="11">
        <f t="shared" si="5"/>
        <v>0.0015486111111111113</v>
      </c>
      <c r="U48" s="11">
        <f t="shared" si="6"/>
        <v>0.0057152777777777775</v>
      </c>
      <c r="V48" s="11">
        <f t="shared" si="7"/>
        <v>0.09810416666666667</v>
      </c>
      <c r="W48" s="11"/>
      <c r="X48" s="11">
        <f t="shared" si="8"/>
        <v>-0.0006632970167238256</v>
      </c>
      <c r="Y48" s="4"/>
    </row>
    <row r="49" spans="4:25" ht="18">
      <c r="D49" s="19"/>
      <c r="E49" s="19">
        <f t="shared" si="0"/>
        <v>8.5625</v>
      </c>
      <c r="F49" s="19">
        <f t="shared" si="1"/>
        <v>-0.9845288584190719</v>
      </c>
      <c r="G49" s="4"/>
      <c r="H49" s="1">
        <f t="shared" si="2"/>
        <v>2</v>
      </c>
      <c r="I49" s="14">
        <v>18</v>
      </c>
      <c r="J49" s="14">
        <f t="shared" si="3"/>
        <v>18</v>
      </c>
      <c r="K49" s="11">
        <f t="shared" si="9"/>
        <v>0.003488499565838752</v>
      </c>
      <c r="L49" s="11">
        <f t="shared" si="10"/>
        <v>0.0015634811952151997</v>
      </c>
      <c r="M49" s="11">
        <f t="shared" si="4"/>
        <v>0.005051980761053952</v>
      </c>
      <c r="N49" s="11">
        <f t="shared" si="11"/>
        <v>0.061911282870878805</v>
      </c>
      <c r="O49" s="11">
        <f t="shared" si="12"/>
        <v>0.029024370828092318</v>
      </c>
      <c r="P49" s="11">
        <f t="shared" si="13"/>
        <v>0.09093565369897112</v>
      </c>
      <c r="Q49" s="11"/>
      <c r="R49" s="11">
        <f t="shared" si="14"/>
        <v>0.004166666666666667</v>
      </c>
      <c r="S49" s="11">
        <f t="shared" si="15"/>
        <v>0.075</v>
      </c>
      <c r="T49" s="11">
        <f t="shared" si="5"/>
        <v>0.0015416666666666669</v>
      </c>
      <c r="U49" s="11">
        <f t="shared" si="6"/>
        <v>0.0057083333333333335</v>
      </c>
      <c r="V49" s="11">
        <f t="shared" si="7"/>
        <v>0.1038125</v>
      </c>
      <c r="W49" s="11"/>
      <c r="X49" s="11">
        <f t="shared" si="8"/>
        <v>-0.0006563525722793817</v>
      </c>
      <c r="Y49" s="4"/>
    </row>
    <row r="50" spans="4:25" ht="18">
      <c r="D50" s="19"/>
      <c r="E50" s="19">
        <f t="shared" si="0"/>
        <v>8.552083333333334</v>
      </c>
      <c r="F50" s="19">
        <f t="shared" si="1"/>
        <v>-0.9741121917524058</v>
      </c>
      <c r="G50" s="4"/>
      <c r="H50" s="1">
        <f t="shared" si="2"/>
        <v>2</v>
      </c>
      <c r="I50" s="14">
        <v>19</v>
      </c>
      <c r="J50" s="14">
        <f t="shared" si="3"/>
        <v>19</v>
      </c>
      <c r="K50" s="11">
        <f t="shared" si="9"/>
        <v>0.003494323438235812</v>
      </c>
      <c r="L50" s="11">
        <f t="shared" si="10"/>
        <v>0.00155765732281814</v>
      </c>
      <c r="M50" s="11">
        <f t="shared" si="4"/>
        <v>0.005051980761053952</v>
      </c>
      <c r="N50" s="11">
        <f t="shared" si="11"/>
        <v>0.06540560630911461</v>
      </c>
      <c r="O50" s="11">
        <f t="shared" si="12"/>
        <v>0.03058202815091046</v>
      </c>
      <c r="P50" s="11">
        <f t="shared" si="13"/>
        <v>0.09598763446002508</v>
      </c>
      <c r="Q50" s="11"/>
      <c r="R50" s="11">
        <f t="shared" si="14"/>
        <v>0.004166666666666667</v>
      </c>
      <c r="S50" s="11">
        <f t="shared" si="15"/>
        <v>0.07916666666666666</v>
      </c>
      <c r="T50" s="11">
        <f t="shared" si="5"/>
        <v>0.0015347222222222225</v>
      </c>
      <c r="U50" s="11">
        <f t="shared" si="6"/>
        <v>0.0057013888888888895</v>
      </c>
      <c r="V50" s="11">
        <f t="shared" si="7"/>
        <v>0.1095138888888889</v>
      </c>
      <c r="W50" s="11"/>
      <c r="X50" s="11">
        <f t="shared" si="8"/>
        <v>-0.0006494081278349377</v>
      </c>
      <c r="Y50" s="4"/>
    </row>
    <row r="51" spans="4:25" ht="18">
      <c r="D51" s="19"/>
      <c r="E51" s="19">
        <f t="shared" si="0"/>
        <v>8.541666666666668</v>
      </c>
      <c r="F51" s="19">
        <f t="shared" si="1"/>
        <v>-0.9636955250857397</v>
      </c>
      <c r="G51" s="4"/>
      <c r="H51" s="1">
        <f t="shared" si="2"/>
        <v>2</v>
      </c>
      <c r="I51" s="14">
        <v>20</v>
      </c>
      <c r="J51" s="14">
        <f t="shared" si="3"/>
        <v>20</v>
      </c>
      <c r="K51" s="11">
        <f t="shared" si="9"/>
        <v>0.0035001570332912975</v>
      </c>
      <c r="L51" s="11">
        <f t="shared" si="10"/>
        <v>0.0015518237277626543</v>
      </c>
      <c r="M51" s="11">
        <f t="shared" si="4"/>
        <v>0.005051980761053952</v>
      </c>
      <c r="N51" s="11">
        <f t="shared" si="11"/>
        <v>0.06890576334240592</v>
      </c>
      <c r="O51" s="11">
        <f t="shared" si="12"/>
        <v>0.03213385187867311</v>
      </c>
      <c r="P51" s="11">
        <f t="shared" si="13"/>
        <v>0.10103961522107903</v>
      </c>
      <c r="Q51" s="11"/>
      <c r="R51" s="11">
        <f t="shared" si="14"/>
        <v>0.004166666666666667</v>
      </c>
      <c r="S51" s="11">
        <f t="shared" si="15"/>
        <v>0.08333333333333333</v>
      </c>
      <c r="T51" s="11">
        <f t="shared" si="5"/>
        <v>0.0015277777777777779</v>
      </c>
      <c r="U51" s="11">
        <f t="shared" si="6"/>
        <v>0.005694444444444445</v>
      </c>
      <c r="V51" s="11">
        <f t="shared" si="7"/>
        <v>0.11520833333333334</v>
      </c>
      <c r="W51" s="11"/>
      <c r="X51" s="11">
        <f t="shared" si="8"/>
        <v>-0.0006424636833904929</v>
      </c>
      <c r="Y51" s="4"/>
    </row>
    <row r="52" spans="4:25" ht="18">
      <c r="D52" s="19"/>
      <c r="E52" s="19">
        <f t="shared" si="0"/>
        <v>8.53125</v>
      </c>
      <c r="F52" s="19">
        <f t="shared" si="1"/>
        <v>-0.9532788584190719</v>
      </c>
      <c r="G52" s="4"/>
      <c r="H52" s="1">
        <f t="shared" si="2"/>
        <v>2</v>
      </c>
      <c r="I52" s="14">
        <v>21</v>
      </c>
      <c r="J52" s="14">
        <f t="shared" si="3"/>
        <v>21</v>
      </c>
      <c r="K52" s="11">
        <f t="shared" si="9"/>
        <v>0.0035060003672366924</v>
      </c>
      <c r="L52" s="11">
        <f t="shared" si="10"/>
        <v>0.0015459803938172594</v>
      </c>
      <c r="M52" s="11">
        <f t="shared" si="4"/>
        <v>0.005051980761053952</v>
      </c>
      <c r="N52" s="11">
        <f t="shared" si="11"/>
        <v>0.07241176370964261</v>
      </c>
      <c r="O52" s="11">
        <f t="shared" si="12"/>
        <v>0.03367983227249037</v>
      </c>
      <c r="P52" s="11">
        <f t="shared" si="13"/>
        <v>0.10609159598213298</v>
      </c>
      <c r="Q52" s="11"/>
      <c r="R52" s="11">
        <f t="shared" si="14"/>
        <v>0.004166666666666667</v>
      </c>
      <c r="S52" s="11">
        <f t="shared" si="15"/>
        <v>0.0875</v>
      </c>
      <c r="T52" s="11">
        <f t="shared" si="5"/>
        <v>0.0015208333333333335</v>
      </c>
      <c r="U52" s="11">
        <f t="shared" si="6"/>
        <v>0.0056875</v>
      </c>
      <c r="V52" s="11">
        <f t="shared" si="7"/>
        <v>0.12089583333333334</v>
      </c>
      <c r="W52" s="11"/>
      <c r="X52" s="11">
        <f t="shared" si="8"/>
        <v>-0.000635519238946048</v>
      </c>
      <c r="Y52" s="4"/>
    </row>
    <row r="53" spans="4:25" ht="18">
      <c r="D53" s="19"/>
      <c r="E53" s="19">
        <f t="shared" si="0"/>
        <v>8.520833333333334</v>
      </c>
      <c r="F53" s="19">
        <f t="shared" si="1"/>
        <v>-0.9428621917524058</v>
      </c>
      <c r="G53" s="4"/>
      <c r="H53" s="1">
        <f t="shared" si="2"/>
        <v>2</v>
      </c>
      <c r="I53" s="14">
        <v>22</v>
      </c>
      <c r="J53" s="14">
        <f t="shared" si="3"/>
        <v>22</v>
      </c>
      <c r="K53" s="11">
        <f t="shared" si="9"/>
        <v>0.0035118534563305767</v>
      </c>
      <c r="L53" s="11">
        <f t="shared" si="10"/>
        <v>0.001540127304723375</v>
      </c>
      <c r="M53" s="11">
        <f t="shared" si="4"/>
        <v>0.005051980761053952</v>
      </c>
      <c r="N53" s="11">
        <f t="shared" si="11"/>
        <v>0.07592361716597319</v>
      </c>
      <c r="O53" s="11">
        <f t="shared" si="12"/>
        <v>0.035219959577213744</v>
      </c>
      <c r="P53" s="11">
        <f t="shared" si="13"/>
        <v>0.11114357674318694</v>
      </c>
      <c r="Q53" s="11"/>
      <c r="R53" s="11">
        <f t="shared" si="14"/>
        <v>0.004166666666666667</v>
      </c>
      <c r="S53" s="11">
        <f t="shared" si="15"/>
        <v>0.09166666666666666</v>
      </c>
      <c r="T53" s="11">
        <f t="shared" si="5"/>
        <v>0.001513888888888889</v>
      </c>
      <c r="U53" s="11">
        <f t="shared" si="6"/>
        <v>0.005680555555555556</v>
      </c>
      <c r="V53" s="11">
        <f t="shared" si="7"/>
        <v>0.1265763888888889</v>
      </c>
      <c r="W53" s="11"/>
      <c r="X53" s="11">
        <f t="shared" si="8"/>
        <v>-0.0006285747945016041</v>
      </c>
      <c r="Y53" s="4"/>
    </row>
    <row r="54" spans="4:25" ht="18">
      <c r="D54" s="19"/>
      <c r="E54" s="19">
        <f t="shared" si="0"/>
        <v>8.510416666666666</v>
      </c>
      <c r="F54" s="19">
        <f t="shared" si="1"/>
        <v>-0.932445525085738</v>
      </c>
      <c r="G54" s="4"/>
      <c r="H54" s="1">
        <f t="shared" si="2"/>
        <v>2</v>
      </c>
      <c r="I54" s="14">
        <v>23</v>
      </c>
      <c r="J54" s="14">
        <f t="shared" si="3"/>
        <v>23</v>
      </c>
      <c r="K54" s="11">
        <f t="shared" si="9"/>
        <v>0.0035177163168586744</v>
      </c>
      <c r="L54" s="11">
        <f t="shared" si="10"/>
        <v>0.0015342644441952774</v>
      </c>
      <c r="M54" s="11">
        <f t="shared" si="4"/>
        <v>0.005051980761053952</v>
      </c>
      <c r="N54" s="11">
        <f t="shared" si="11"/>
        <v>0.07944133348283186</v>
      </c>
      <c r="O54" s="11">
        <f t="shared" si="12"/>
        <v>0.03675422402140902</v>
      </c>
      <c r="P54" s="11">
        <f t="shared" si="13"/>
        <v>0.11619555750424088</v>
      </c>
      <c r="Q54" s="11"/>
      <c r="R54" s="11">
        <f t="shared" si="14"/>
        <v>0.004166666666666667</v>
      </c>
      <c r="S54" s="11">
        <f t="shared" si="15"/>
        <v>0.09583333333333333</v>
      </c>
      <c r="T54" s="11">
        <f t="shared" si="5"/>
        <v>0.0015069444444444447</v>
      </c>
      <c r="U54" s="11">
        <f t="shared" si="6"/>
        <v>0.005673611111111111</v>
      </c>
      <c r="V54" s="11">
        <f t="shared" si="7"/>
        <v>0.13225</v>
      </c>
      <c r="W54" s="11"/>
      <c r="X54" s="11">
        <f t="shared" si="8"/>
        <v>-0.0006216303500571592</v>
      </c>
      <c r="Y54" s="4"/>
    </row>
    <row r="55" spans="4:25" ht="18">
      <c r="D55" s="19"/>
      <c r="E55" s="19">
        <f t="shared" si="0"/>
        <v>8.5</v>
      </c>
      <c r="F55" s="19">
        <f t="shared" si="1"/>
        <v>-0.9220288584190719</v>
      </c>
      <c r="G55" s="4"/>
      <c r="H55" s="1">
        <f t="shared" si="2"/>
        <v>3</v>
      </c>
      <c r="I55" s="14">
        <v>24</v>
      </c>
      <c r="J55" s="14">
        <f t="shared" si="3"/>
        <v>24</v>
      </c>
      <c r="K55" s="11">
        <f t="shared" si="9"/>
        <v>0.003523588965133898</v>
      </c>
      <c r="L55" s="11">
        <f t="shared" si="10"/>
        <v>0.0015283917959200539</v>
      </c>
      <c r="M55" s="11">
        <f t="shared" si="4"/>
        <v>0.005051980761053952</v>
      </c>
      <c r="N55" s="11">
        <f t="shared" si="11"/>
        <v>0.08296492244796576</v>
      </c>
      <c r="O55" s="11">
        <f t="shared" si="12"/>
        <v>0.03828261581732908</v>
      </c>
      <c r="P55" s="11">
        <f t="shared" si="13"/>
        <v>0.12124753826529483</v>
      </c>
      <c r="Q55" s="11"/>
      <c r="R55" s="11">
        <f t="shared" si="14"/>
        <v>0.004166666666666667</v>
      </c>
      <c r="S55" s="11">
        <f t="shared" si="15"/>
        <v>0.09999999999999999</v>
      </c>
      <c r="T55" s="11">
        <f t="shared" si="5"/>
        <v>0.0015</v>
      </c>
      <c r="U55" s="11">
        <f t="shared" si="6"/>
        <v>0.005666666666666667</v>
      </c>
      <c r="V55" s="11">
        <f t="shared" si="7"/>
        <v>0.1379166666666667</v>
      </c>
      <c r="W55" s="11"/>
      <c r="X55" s="11">
        <f t="shared" si="8"/>
        <v>-0.0006146859056127153</v>
      </c>
      <c r="Y55" s="4"/>
    </row>
    <row r="56" spans="4:25" ht="18">
      <c r="D56" s="19"/>
      <c r="E56" s="19">
        <f t="shared" si="0"/>
        <v>8.489583333333334</v>
      </c>
      <c r="F56" s="19">
        <f t="shared" si="1"/>
        <v>-0.9116121917524058</v>
      </c>
      <c r="G56" s="4"/>
      <c r="H56" s="1">
        <f t="shared" si="2"/>
        <v>3</v>
      </c>
      <c r="I56" s="14">
        <v>25</v>
      </c>
      <c r="J56" s="14">
        <f t="shared" si="3"/>
        <v>25</v>
      </c>
      <c r="K56" s="11">
        <f t="shared" si="9"/>
        <v>0.003529471417496392</v>
      </c>
      <c r="L56" s="11">
        <f t="shared" si="10"/>
        <v>0.00152250934355756</v>
      </c>
      <c r="M56" s="11">
        <f t="shared" si="4"/>
        <v>0.005051980761053952</v>
      </c>
      <c r="N56" s="11">
        <f t="shared" si="11"/>
        <v>0.08649439386546215</v>
      </c>
      <c r="O56" s="11">
        <f t="shared" si="12"/>
        <v>0.03980512516088664</v>
      </c>
      <c r="P56" s="11">
        <f t="shared" si="13"/>
        <v>0.12629951902634878</v>
      </c>
      <c r="Q56" s="11"/>
      <c r="R56" s="11">
        <f t="shared" si="14"/>
        <v>0.004166666666666667</v>
      </c>
      <c r="S56" s="11">
        <f t="shared" si="15"/>
        <v>0.10416666666666666</v>
      </c>
      <c r="T56" s="11">
        <f t="shared" si="5"/>
        <v>0.0014930555555555556</v>
      </c>
      <c r="U56" s="11">
        <f t="shared" si="6"/>
        <v>0.005659722222222222</v>
      </c>
      <c r="V56" s="11">
        <f t="shared" si="7"/>
        <v>0.1435763888888889</v>
      </c>
      <c r="W56" s="11"/>
      <c r="X56" s="11">
        <f t="shared" si="8"/>
        <v>-0.0006077414611682704</v>
      </c>
      <c r="Y56" s="4"/>
    </row>
    <row r="57" spans="4:25" ht="18">
      <c r="D57" s="19"/>
      <c r="E57" s="19">
        <f t="shared" si="0"/>
        <v>8.479166666666666</v>
      </c>
      <c r="F57" s="19">
        <f t="shared" si="1"/>
        <v>-0.901195525085738</v>
      </c>
      <c r="G57" s="4"/>
      <c r="H57" s="1">
        <f t="shared" si="2"/>
        <v>3</v>
      </c>
      <c r="I57" s="14">
        <v>26</v>
      </c>
      <c r="J57" s="14">
        <f t="shared" si="3"/>
        <v>26</v>
      </c>
      <c r="K57" s="11">
        <f t="shared" si="9"/>
        <v>0.0035353636903135816</v>
      </c>
      <c r="L57" s="11">
        <f t="shared" si="10"/>
        <v>0.0015166170707403702</v>
      </c>
      <c r="M57" s="11">
        <f t="shared" si="4"/>
        <v>0.005051980761053952</v>
      </c>
      <c r="N57" s="11">
        <f t="shared" si="11"/>
        <v>0.09002975755577573</v>
      </c>
      <c r="O57" s="11">
        <f t="shared" si="12"/>
        <v>0.04132174223162701</v>
      </c>
      <c r="P57" s="11">
        <f t="shared" si="13"/>
        <v>0.13135149978740274</v>
      </c>
      <c r="Q57" s="11"/>
      <c r="R57" s="11">
        <f t="shared" si="14"/>
        <v>0.004166666666666667</v>
      </c>
      <c r="S57" s="11">
        <f t="shared" si="15"/>
        <v>0.10833333333333332</v>
      </c>
      <c r="T57" s="11">
        <f t="shared" si="5"/>
        <v>0.0014861111111111112</v>
      </c>
      <c r="U57" s="11">
        <f t="shared" si="6"/>
        <v>0.005652777777777777</v>
      </c>
      <c r="V57" s="11">
        <f t="shared" si="7"/>
        <v>0.1492291666666667</v>
      </c>
      <c r="W57" s="11"/>
      <c r="X57" s="11">
        <f t="shared" si="8"/>
        <v>-0.0006007970167238256</v>
      </c>
      <c r="Y57" s="4"/>
    </row>
    <row r="58" spans="4:25" ht="18">
      <c r="D58" s="19"/>
      <c r="E58" s="19">
        <f t="shared" si="0"/>
        <v>8.46875</v>
      </c>
      <c r="F58" s="19">
        <f t="shared" si="1"/>
        <v>-0.8907788584190719</v>
      </c>
      <c r="G58" s="4"/>
      <c r="H58" s="1">
        <f t="shared" si="2"/>
        <v>3</v>
      </c>
      <c r="I58" s="14">
        <v>27</v>
      </c>
      <c r="J58" s="14">
        <f t="shared" si="3"/>
        <v>27</v>
      </c>
      <c r="K58" s="11">
        <f t="shared" si="9"/>
        <v>0.003541265799980215</v>
      </c>
      <c r="L58" s="11">
        <f t="shared" si="10"/>
        <v>0.001510714961073737</v>
      </c>
      <c r="M58" s="11">
        <f t="shared" si="4"/>
        <v>0.005051980761053952</v>
      </c>
      <c r="N58" s="11">
        <f t="shared" si="11"/>
        <v>0.09357102335575594</v>
      </c>
      <c r="O58" s="11">
        <f t="shared" si="12"/>
        <v>0.04283245719270075</v>
      </c>
      <c r="P58" s="11">
        <f t="shared" si="13"/>
        <v>0.1364034805484567</v>
      </c>
      <c r="Q58" s="11"/>
      <c r="R58" s="11">
        <f t="shared" si="14"/>
        <v>0.004166666666666667</v>
      </c>
      <c r="S58" s="11">
        <f t="shared" si="15"/>
        <v>0.11249999999999999</v>
      </c>
      <c r="T58" s="11">
        <f t="shared" si="5"/>
        <v>0.0014791666666666666</v>
      </c>
      <c r="U58" s="11">
        <f t="shared" si="6"/>
        <v>0.005645833333333333</v>
      </c>
      <c r="V58" s="11">
        <f t="shared" si="7"/>
        <v>0.154875</v>
      </c>
      <c r="W58" s="11"/>
      <c r="X58" s="11">
        <f t="shared" si="8"/>
        <v>-0.0005938525722793816</v>
      </c>
      <c r="Y58" s="4"/>
    </row>
    <row r="59" spans="4:25" ht="18">
      <c r="D59" s="19"/>
      <c r="E59" s="19">
        <f t="shared" si="0"/>
        <v>8.458333333333332</v>
      </c>
      <c r="F59" s="19">
        <f t="shared" si="1"/>
        <v>-0.880362191752404</v>
      </c>
      <c r="G59" s="4"/>
      <c r="H59" s="1">
        <f t="shared" si="2"/>
        <v>3</v>
      </c>
      <c r="I59" s="14">
        <v>28</v>
      </c>
      <c r="J59" s="14">
        <f t="shared" si="3"/>
        <v>28</v>
      </c>
      <c r="K59" s="11">
        <f t="shared" si="9"/>
        <v>0.0035471777629184124</v>
      </c>
      <c r="L59" s="11">
        <f t="shared" si="10"/>
        <v>0.0015048029981355395</v>
      </c>
      <c r="M59" s="11">
        <f t="shared" si="4"/>
        <v>0.005051980761053952</v>
      </c>
      <c r="N59" s="11">
        <f t="shared" si="11"/>
        <v>0.09711820111867435</v>
      </c>
      <c r="O59" s="11">
        <f t="shared" si="12"/>
        <v>0.04433726019083629</v>
      </c>
      <c r="P59" s="11">
        <f t="shared" si="13"/>
        <v>0.14145546130951064</v>
      </c>
      <c r="Q59" s="11"/>
      <c r="R59" s="11">
        <f t="shared" si="14"/>
        <v>0.004166666666666667</v>
      </c>
      <c r="S59" s="11">
        <f t="shared" si="15"/>
        <v>0.11666666666666665</v>
      </c>
      <c r="T59" s="11">
        <f t="shared" si="5"/>
        <v>0.0014722222222222222</v>
      </c>
      <c r="U59" s="11">
        <f t="shared" si="6"/>
        <v>0.005638888888888889</v>
      </c>
      <c r="V59" s="11">
        <f t="shared" si="7"/>
        <v>0.1605138888888889</v>
      </c>
      <c r="W59" s="11"/>
      <c r="X59" s="11">
        <f t="shared" si="8"/>
        <v>-0.0005869081278349368</v>
      </c>
      <c r="Y59" s="4"/>
    </row>
    <row r="60" spans="4:25" ht="18">
      <c r="D60" s="19"/>
      <c r="E60" s="19">
        <f t="shared" si="0"/>
        <v>8.447916666666666</v>
      </c>
      <c r="F60" s="19">
        <f t="shared" si="1"/>
        <v>-0.869945525085738</v>
      </c>
      <c r="G60" s="4"/>
      <c r="H60" s="1">
        <f t="shared" si="2"/>
        <v>3</v>
      </c>
      <c r="I60" s="14">
        <v>29</v>
      </c>
      <c r="J60" s="14">
        <f t="shared" si="3"/>
        <v>29</v>
      </c>
      <c r="K60" s="11">
        <f t="shared" si="9"/>
        <v>0.0035530995955777088</v>
      </c>
      <c r="L60" s="11">
        <f t="shared" si="10"/>
        <v>0.001498881165476243</v>
      </c>
      <c r="M60" s="11">
        <f t="shared" si="4"/>
        <v>0.005051980761053952</v>
      </c>
      <c r="N60" s="11">
        <f t="shared" si="11"/>
        <v>0.10067130071425205</v>
      </c>
      <c r="O60" s="11">
        <f t="shared" si="12"/>
        <v>0.04583614135631253</v>
      </c>
      <c r="P60" s="11">
        <f t="shared" si="13"/>
        <v>0.1465074420705646</v>
      </c>
      <c r="Q60" s="11"/>
      <c r="R60" s="11">
        <f t="shared" si="14"/>
        <v>0.004166666666666667</v>
      </c>
      <c r="S60" s="11">
        <f t="shared" si="15"/>
        <v>0.12083333333333332</v>
      </c>
      <c r="T60" s="11">
        <f t="shared" si="5"/>
        <v>0.0014652777777777778</v>
      </c>
      <c r="U60" s="11">
        <f t="shared" si="6"/>
        <v>0.005631944444444445</v>
      </c>
      <c r="V60" s="11">
        <f t="shared" si="7"/>
        <v>0.16614583333333335</v>
      </c>
      <c r="W60" s="11"/>
      <c r="X60" s="11">
        <f t="shared" si="8"/>
        <v>-0.0005799636833904928</v>
      </c>
      <c r="Y60" s="4"/>
    </row>
    <row r="61" spans="4:25" ht="18">
      <c r="D61" s="19"/>
      <c r="E61" s="19">
        <f t="shared" si="0"/>
        <v>8.4375</v>
      </c>
      <c r="F61" s="19">
        <f t="shared" si="1"/>
        <v>-0.8595288584190719</v>
      </c>
      <c r="G61" s="4"/>
      <c r="H61" s="1">
        <f t="shared" si="2"/>
        <v>3</v>
      </c>
      <c r="I61" s="14">
        <v>30</v>
      </c>
      <c r="J61" s="14">
        <f t="shared" si="3"/>
        <v>30</v>
      </c>
      <c r="K61" s="11">
        <f t="shared" si="9"/>
        <v>0.003559031314435101</v>
      </c>
      <c r="L61" s="11">
        <f t="shared" si="10"/>
        <v>0.0014929494466188508</v>
      </c>
      <c r="M61" s="11">
        <f t="shared" si="4"/>
        <v>0.005051980761053952</v>
      </c>
      <c r="N61" s="11">
        <f t="shared" si="11"/>
        <v>0.10423033202868716</v>
      </c>
      <c r="O61" s="11">
        <f t="shared" si="12"/>
        <v>0.047329090802931385</v>
      </c>
      <c r="P61" s="11">
        <f t="shared" si="13"/>
        <v>0.15155942283161855</v>
      </c>
      <c r="Q61" s="11"/>
      <c r="R61" s="11">
        <f t="shared" si="14"/>
        <v>0.004166666666666667</v>
      </c>
      <c r="S61" s="11">
        <f t="shared" si="15"/>
        <v>0.12499999999999999</v>
      </c>
      <c r="T61" s="11">
        <f t="shared" si="5"/>
        <v>0.0014583333333333334</v>
      </c>
      <c r="U61" s="11">
        <f t="shared" si="6"/>
        <v>0.005625</v>
      </c>
      <c r="V61" s="11">
        <f t="shared" si="7"/>
        <v>0.17177083333333334</v>
      </c>
      <c r="W61" s="11"/>
      <c r="X61" s="11">
        <f t="shared" si="8"/>
        <v>-0.000573019238946048</v>
      </c>
      <c r="Y61" s="4"/>
    </row>
    <row r="62" spans="4:25" ht="18">
      <c r="D62" s="19"/>
      <c r="E62" s="19">
        <f t="shared" si="0"/>
        <v>8.427083333333334</v>
      </c>
      <c r="F62" s="19">
        <f t="shared" si="1"/>
        <v>-0.8491121917524058</v>
      </c>
      <c r="G62" s="4"/>
      <c r="H62" s="1">
        <f t="shared" si="2"/>
        <v>3</v>
      </c>
      <c r="I62" s="14">
        <v>31</v>
      </c>
      <c r="J62" s="14">
        <f t="shared" si="3"/>
        <v>31</v>
      </c>
      <c r="K62" s="11">
        <f t="shared" si="9"/>
        <v>0.0035649729359950926</v>
      </c>
      <c r="L62" s="11">
        <f t="shared" si="10"/>
        <v>0.0014870078250588592</v>
      </c>
      <c r="M62" s="11">
        <f t="shared" si="4"/>
        <v>0.005051980761053952</v>
      </c>
      <c r="N62" s="11">
        <f t="shared" si="11"/>
        <v>0.10779530496468225</v>
      </c>
      <c r="O62" s="11">
        <f t="shared" si="12"/>
        <v>0.048816098627990245</v>
      </c>
      <c r="P62" s="11">
        <f t="shared" si="13"/>
        <v>0.1566114035926725</v>
      </c>
      <c r="Q62" s="11"/>
      <c r="R62" s="11">
        <f t="shared" si="14"/>
        <v>0.004166666666666667</v>
      </c>
      <c r="S62" s="11">
        <f t="shared" si="15"/>
        <v>0.12916666666666665</v>
      </c>
      <c r="T62" s="11">
        <f t="shared" si="5"/>
        <v>0.001451388888888889</v>
      </c>
      <c r="U62" s="11">
        <f t="shared" si="6"/>
        <v>0.005618055555555556</v>
      </c>
      <c r="V62" s="11">
        <f t="shared" si="7"/>
        <v>0.1773888888888889</v>
      </c>
      <c r="W62" s="11"/>
      <c r="X62" s="11">
        <f t="shared" si="8"/>
        <v>-0.000566074794501604</v>
      </c>
      <c r="Y62" s="4"/>
    </row>
    <row r="63" spans="4:25" ht="18">
      <c r="D63" s="19"/>
      <c r="E63" s="19">
        <f t="shared" si="0"/>
        <v>8.416666666666666</v>
      </c>
      <c r="F63" s="19">
        <f t="shared" si="1"/>
        <v>-0.838695525085738</v>
      </c>
      <c r="G63" s="4"/>
      <c r="H63" s="1">
        <f t="shared" si="2"/>
        <v>3</v>
      </c>
      <c r="I63" s="14">
        <v>32</v>
      </c>
      <c r="J63" s="14">
        <f t="shared" si="3"/>
        <v>32</v>
      </c>
      <c r="K63" s="11">
        <f t="shared" si="9"/>
        <v>0.0035709244767897423</v>
      </c>
      <c r="L63" s="11">
        <f t="shared" si="10"/>
        <v>0.0014810562842642095</v>
      </c>
      <c r="M63" s="11">
        <f t="shared" si="4"/>
        <v>0.005051980761053952</v>
      </c>
      <c r="N63" s="11">
        <f t="shared" si="11"/>
        <v>0.11136622944147198</v>
      </c>
      <c r="O63" s="11">
        <f t="shared" si="12"/>
        <v>0.050297154912254456</v>
      </c>
      <c r="P63" s="11">
        <f t="shared" si="13"/>
        <v>0.16166338435372643</v>
      </c>
      <c r="Q63" s="11"/>
      <c r="R63" s="11">
        <f t="shared" si="14"/>
        <v>0.004166666666666667</v>
      </c>
      <c r="S63" s="11">
        <f t="shared" si="15"/>
        <v>0.13333333333333333</v>
      </c>
      <c r="T63" s="11">
        <f t="shared" si="5"/>
        <v>0.0014444444444444446</v>
      </c>
      <c r="U63" s="11">
        <f t="shared" si="6"/>
        <v>0.005611111111111111</v>
      </c>
      <c r="V63" s="11">
        <f t="shared" si="7"/>
        <v>0.18300000000000002</v>
      </c>
      <c r="W63" s="11"/>
      <c r="X63" s="11">
        <f t="shared" si="8"/>
        <v>-0.0005591303500571592</v>
      </c>
      <c r="Y63" s="4"/>
    </row>
    <row r="64" spans="4:25" ht="18">
      <c r="D64" s="19"/>
      <c r="E64" s="19">
        <f t="shared" si="0"/>
        <v>8.40625</v>
      </c>
      <c r="F64" s="19">
        <f t="shared" si="1"/>
        <v>-0.8282788584190719</v>
      </c>
      <c r="G64" s="4"/>
      <c r="H64" s="1">
        <f t="shared" si="2"/>
        <v>3</v>
      </c>
      <c r="I64" s="14">
        <v>33</v>
      </c>
      <c r="J64" s="14">
        <f t="shared" si="3"/>
        <v>33</v>
      </c>
      <c r="K64" s="11">
        <f t="shared" si="9"/>
        <v>0.0035768859533787073</v>
      </c>
      <c r="L64" s="11">
        <f t="shared" si="10"/>
        <v>0.0014750948076752445</v>
      </c>
      <c r="M64" s="11">
        <f t="shared" si="4"/>
        <v>0.005051980761053952</v>
      </c>
      <c r="N64" s="11">
        <f t="shared" si="11"/>
        <v>0.11494311539485069</v>
      </c>
      <c r="O64" s="11">
        <f t="shared" si="12"/>
        <v>0.0517722497199297</v>
      </c>
      <c r="P64" s="11">
        <f t="shared" si="13"/>
        <v>0.16671536511478038</v>
      </c>
      <c r="Q64" s="11"/>
      <c r="R64" s="11">
        <f t="shared" si="14"/>
        <v>0.004166666666666667</v>
      </c>
      <c r="S64" s="11">
        <f t="shared" si="15"/>
        <v>0.1375</v>
      </c>
      <c r="T64" s="11">
        <f t="shared" si="5"/>
        <v>0.0014375000000000002</v>
      </c>
      <c r="U64" s="11">
        <f t="shared" si="6"/>
        <v>0.005604166666666667</v>
      </c>
      <c r="V64" s="11">
        <f t="shared" si="7"/>
        <v>0.18860416666666668</v>
      </c>
      <c r="W64" s="11"/>
      <c r="X64" s="11">
        <f t="shared" si="8"/>
        <v>-0.0005521859056127152</v>
      </c>
      <c r="Y64" s="4"/>
    </row>
    <row r="65" spans="4:25" ht="18">
      <c r="D65" s="19"/>
      <c r="E65" s="19">
        <f t="shared" si="0"/>
        <v>8.395833333333334</v>
      </c>
      <c r="F65" s="19">
        <f t="shared" si="1"/>
        <v>-0.8178621917524058</v>
      </c>
      <c r="G65" s="4"/>
      <c r="H65" s="1">
        <f t="shared" si="2"/>
        <v>3</v>
      </c>
      <c r="I65" s="14">
        <v>34</v>
      </c>
      <c r="J65" s="14">
        <f t="shared" si="3"/>
        <v>34</v>
      </c>
      <c r="K65" s="11">
        <f t="shared" si="9"/>
        <v>0.00358285738234929</v>
      </c>
      <c r="L65" s="11">
        <f t="shared" si="10"/>
        <v>0.001469123378704662</v>
      </c>
      <c r="M65" s="11">
        <f t="shared" si="4"/>
        <v>0.005051980761053952</v>
      </c>
      <c r="N65" s="11">
        <f t="shared" si="11"/>
        <v>0.11852597277719998</v>
      </c>
      <c r="O65" s="11">
        <f t="shared" si="12"/>
        <v>0.05324137309863436</v>
      </c>
      <c r="P65" s="11">
        <f t="shared" si="13"/>
        <v>0.17176734587583434</v>
      </c>
      <c r="Q65" s="11"/>
      <c r="R65" s="11">
        <f t="shared" si="14"/>
        <v>0.004166666666666667</v>
      </c>
      <c r="S65" s="11">
        <f t="shared" si="15"/>
        <v>0.1416666666666667</v>
      </c>
      <c r="T65" s="11">
        <f t="shared" si="5"/>
        <v>0.0014305555555555556</v>
      </c>
      <c r="U65" s="11">
        <f t="shared" si="6"/>
        <v>0.005597222222222222</v>
      </c>
      <c r="V65" s="11">
        <f t="shared" si="7"/>
        <v>0.1942013888888889</v>
      </c>
      <c r="W65" s="11"/>
      <c r="X65" s="11">
        <f t="shared" si="8"/>
        <v>-0.0005452414611682704</v>
      </c>
      <c r="Y65" s="4"/>
    </row>
    <row r="66" spans="4:25" ht="18">
      <c r="D66" s="19"/>
      <c r="E66" s="19">
        <f t="shared" si="0"/>
        <v>8.385416666666666</v>
      </c>
      <c r="F66" s="19">
        <f t="shared" si="1"/>
        <v>-0.807445525085738</v>
      </c>
      <c r="G66" s="4"/>
      <c r="H66" s="1">
        <f t="shared" si="2"/>
        <v>3</v>
      </c>
      <c r="I66" s="14">
        <v>35</v>
      </c>
      <c r="J66" s="14">
        <f t="shared" si="3"/>
        <v>35</v>
      </c>
      <c r="K66" s="11">
        <f t="shared" si="9"/>
        <v>0.0035888387803164837</v>
      </c>
      <c r="L66" s="11">
        <f t="shared" si="10"/>
        <v>0.001463141980737468</v>
      </c>
      <c r="M66" s="11">
        <f t="shared" si="4"/>
        <v>0.005051980761053952</v>
      </c>
      <c r="N66" s="11">
        <f t="shared" si="11"/>
        <v>0.12211481155751647</v>
      </c>
      <c r="O66" s="11">
        <f t="shared" si="12"/>
        <v>0.054704515079371824</v>
      </c>
      <c r="P66" s="11">
        <f t="shared" si="13"/>
        <v>0.1768193266368883</v>
      </c>
      <c r="Q66" s="11"/>
      <c r="R66" s="11">
        <f t="shared" si="14"/>
        <v>0.004166666666666667</v>
      </c>
      <c r="S66" s="11">
        <f t="shared" si="15"/>
        <v>0.14583333333333337</v>
      </c>
      <c r="T66" s="11">
        <f t="shared" si="5"/>
        <v>0.0014236111111111112</v>
      </c>
      <c r="U66" s="11">
        <f t="shared" si="6"/>
        <v>0.005590277777777777</v>
      </c>
      <c r="V66" s="11">
        <f t="shared" si="7"/>
        <v>0.1997916666666667</v>
      </c>
      <c r="W66" s="11"/>
      <c r="X66" s="11">
        <f t="shared" si="8"/>
        <v>-0.0005382970167238255</v>
      </c>
      <c r="Y66" s="4"/>
    </row>
    <row r="67" spans="4:25" ht="18">
      <c r="D67" s="19"/>
      <c r="E67" s="19">
        <f t="shared" si="0"/>
        <v>8.375</v>
      </c>
      <c r="F67" s="19">
        <f t="shared" si="1"/>
        <v>-0.7970288584190719</v>
      </c>
      <c r="G67" s="4"/>
      <c r="H67" s="1">
        <f t="shared" si="2"/>
        <v>4</v>
      </c>
      <c r="I67" s="14">
        <v>36</v>
      </c>
      <c r="J67" s="14">
        <f t="shared" si="3"/>
        <v>36</v>
      </c>
      <c r="K67" s="11">
        <f t="shared" si="9"/>
        <v>0.0035948301639230225</v>
      </c>
      <c r="L67" s="11">
        <f t="shared" si="10"/>
        <v>0.0014571505971309293</v>
      </c>
      <c r="M67" s="11">
        <f t="shared" si="4"/>
        <v>0.005051980761053952</v>
      </c>
      <c r="N67" s="11">
        <f t="shared" si="11"/>
        <v>0.1257096417214395</v>
      </c>
      <c r="O67" s="11">
        <f t="shared" si="12"/>
        <v>0.056161665676502756</v>
      </c>
      <c r="P67" s="11">
        <f t="shared" si="13"/>
        <v>0.18187130739794227</v>
      </c>
      <c r="Q67" s="11"/>
      <c r="R67" s="11">
        <f t="shared" si="14"/>
        <v>0.004166666666666667</v>
      </c>
      <c r="S67" s="11">
        <f t="shared" si="15"/>
        <v>0.15000000000000005</v>
      </c>
      <c r="T67" s="11">
        <f t="shared" si="5"/>
        <v>0.0014166666666666668</v>
      </c>
      <c r="U67" s="11">
        <f t="shared" si="6"/>
        <v>0.005583333333333333</v>
      </c>
      <c r="V67" s="11">
        <f t="shared" si="7"/>
        <v>0.20537500000000003</v>
      </c>
      <c r="W67" s="11"/>
      <c r="X67" s="11">
        <f t="shared" si="8"/>
        <v>-0.0005313525722793816</v>
      </c>
      <c r="Y67" s="4"/>
    </row>
    <row r="68" spans="4:25" ht="18">
      <c r="D68" s="19"/>
      <c r="E68" s="19">
        <f t="shared" si="0"/>
        <v>8.364583333333332</v>
      </c>
      <c r="F68" s="19">
        <f t="shared" si="1"/>
        <v>-0.786612191752404</v>
      </c>
      <c r="G68" s="4"/>
      <c r="H68" s="1">
        <f t="shared" si="2"/>
        <v>4</v>
      </c>
      <c r="I68" s="14">
        <v>37</v>
      </c>
      <c r="J68" s="14">
        <f t="shared" si="3"/>
        <v>37</v>
      </c>
      <c r="K68" s="11">
        <f t="shared" si="9"/>
        <v>0.0036008315498394215</v>
      </c>
      <c r="L68" s="11">
        <f t="shared" si="10"/>
        <v>0.0014511492112145303</v>
      </c>
      <c r="M68" s="11">
        <f t="shared" si="4"/>
        <v>0.005051980761053952</v>
      </c>
      <c r="N68" s="11">
        <f t="shared" si="11"/>
        <v>0.12931047327127893</v>
      </c>
      <c r="O68" s="11">
        <f t="shared" si="12"/>
        <v>0.05761281488771729</v>
      </c>
      <c r="P68" s="11">
        <f t="shared" si="13"/>
        <v>0.18692328815899623</v>
      </c>
      <c r="Q68" s="11"/>
      <c r="R68" s="11">
        <f t="shared" si="14"/>
        <v>0.004166666666666667</v>
      </c>
      <c r="S68" s="11">
        <f t="shared" si="15"/>
        <v>0.15416666666666673</v>
      </c>
      <c r="T68" s="11">
        <f t="shared" si="5"/>
        <v>0.0014097222222222221</v>
      </c>
      <c r="U68" s="11">
        <f t="shared" si="6"/>
        <v>0.0055763888888888885</v>
      </c>
      <c r="V68" s="11">
        <f t="shared" si="7"/>
        <v>0.21095138888888892</v>
      </c>
      <c r="W68" s="11"/>
      <c r="X68" s="11">
        <f t="shared" si="8"/>
        <v>-0.0005244081278349367</v>
      </c>
      <c r="Y68" s="4"/>
    </row>
    <row r="69" spans="4:25" ht="18">
      <c r="D69" s="19"/>
      <c r="E69" s="19">
        <f t="shared" si="0"/>
        <v>8.354166666666666</v>
      </c>
      <c r="F69" s="19">
        <f t="shared" si="1"/>
        <v>-0.776195525085738</v>
      </c>
      <c r="G69" s="4"/>
      <c r="H69" s="1">
        <f t="shared" si="2"/>
        <v>4</v>
      </c>
      <c r="I69" s="14">
        <v>38</v>
      </c>
      <c r="J69" s="14">
        <f t="shared" si="3"/>
        <v>38</v>
      </c>
      <c r="K69" s="11">
        <f t="shared" si="9"/>
        <v>0.0036068429547640285</v>
      </c>
      <c r="L69" s="11">
        <f t="shared" si="10"/>
        <v>0.0014451378062899233</v>
      </c>
      <c r="M69" s="11">
        <f t="shared" si="4"/>
        <v>0.005051980761053952</v>
      </c>
      <c r="N69" s="11">
        <f t="shared" si="11"/>
        <v>0.13291731622604294</v>
      </c>
      <c r="O69" s="11">
        <f t="shared" si="12"/>
        <v>0.05905795269400721</v>
      </c>
      <c r="P69" s="11">
        <f t="shared" si="13"/>
        <v>0.19197526892005015</v>
      </c>
      <c r="Q69" s="11"/>
      <c r="R69" s="11">
        <f t="shared" si="14"/>
        <v>0.004166666666666667</v>
      </c>
      <c r="S69" s="11">
        <f t="shared" si="15"/>
        <v>0.1583333333333334</v>
      </c>
      <c r="T69" s="11">
        <f t="shared" si="5"/>
        <v>0.0014027777777777777</v>
      </c>
      <c r="U69" s="11">
        <f t="shared" si="6"/>
        <v>0.005569444444444445</v>
      </c>
      <c r="V69" s="11">
        <f t="shared" si="7"/>
        <v>0.21652083333333336</v>
      </c>
      <c r="W69" s="11"/>
      <c r="X69" s="11">
        <f t="shared" si="8"/>
        <v>-0.0005174636833904928</v>
      </c>
      <c r="Y69" s="4"/>
    </row>
    <row r="70" spans="4:25" ht="18">
      <c r="D70" s="19"/>
      <c r="E70" s="19">
        <f t="shared" si="0"/>
        <v>8.34375</v>
      </c>
      <c r="F70" s="19">
        <f t="shared" si="1"/>
        <v>-0.7657788584190719</v>
      </c>
      <c r="G70" s="4"/>
      <c r="H70" s="1">
        <f t="shared" si="2"/>
        <v>4</v>
      </c>
      <c r="I70" s="14">
        <v>39</v>
      </c>
      <c r="J70" s="14">
        <f t="shared" si="3"/>
        <v>39</v>
      </c>
      <c r="K70" s="11">
        <f t="shared" si="9"/>
        <v>0.003612864395423067</v>
      </c>
      <c r="L70" s="11">
        <f t="shared" si="10"/>
        <v>0.0014391163656308848</v>
      </c>
      <c r="M70" s="11">
        <f t="shared" si="4"/>
        <v>0.005051980761053952</v>
      </c>
      <c r="N70" s="11">
        <f t="shared" si="11"/>
        <v>0.13653018062146602</v>
      </c>
      <c r="O70" s="11">
        <f t="shared" si="12"/>
        <v>0.060497069059638094</v>
      </c>
      <c r="P70" s="11">
        <f t="shared" si="13"/>
        <v>0.1970272496811041</v>
      </c>
      <c r="Q70" s="11"/>
      <c r="R70" s="11">
        <f t="shared" si="14"/>
        <v>0.004166666666666667</v>
      </c>
      <c r="S70" s="11">
        <f t="shared" si="15"/>
        <v>0.1625000000000001</v>
      </c>
      <c r="T70" s="11">
        <f t="shared" si="5"/>
        <v>0.0013958333333333333</v>
      </c>
      <c r="U70" s="11">
        <f t="shared" si="6"/>
        <v>0.0055625</v>
      </c>
      <c r="V70" s="11">
        <f t="shared" si="7"/>
        <v>0.22208333333333335</v>
      </c>
      <c r="W70" s="11"/>
      <c r="X70" s="11">
        <f t="shared" si="8"/>
        <v>-0.0005105192389460479</v>
      </c>
      <c r="Y70" s="4"/>
    </row>
    <row r="71" spans="4:25" ht="18">
      <c r="D71" s="19"/>
      <c r="E71" s="19">
        <f t="shared" si="0"/>
        <v>8.333333333333334</v>
      </c>
      <c r="F71" s="19">
        <f t="shared" si="1"/>
        <v>-0.7553621917524058</v>
      </c>
      <c r="G71" s="4"/>
      <c r="H71" s="1">
        <f t="shared" si="2"/>
        <v>4</v>
      </c>
      <c r="I71" s="14">
        <v>40</v>
      </c>
      <c r="J71" s="14">
        <f t="shared" si="3"/>
        <v>40</v>
      </c>
      <c r="K71" s="11">
        <f t="shared" si="9"/>
        <v>0.003618895888570685</v>
      </c>
      <c r="L71" s="11">
        <f t="shared" si="10"/>
        <v>0.0014330848724832669</v>
      </c>
      <c r="M71" s="11">
        <f t="shared" si="4"/>
        <v>0.005051980761053952</v>
      </c>
      <c r="N71" s="11">
        <f t="shared" si="11"/>
        <v>0.1401490765100367</v>
      </c>
      <c r="O71" s="11">
        <f t="shared" si="12"/>
        <v>0.06193015393212136</v>
      </c>
      <c r="P71" s="11">
        <f t="shared" si="13"/>
        <v>0.20207923044215806</v>
      </c>
      <c r="Q71" s="11"/>
      <c r="R71" s="11">
        <f t="shared" si="14"/>
        <v>0.004166666666666667</v>
      </c>
      <c r="S71" s="11">
        <f t="shared" si="15"/>
        <v>0.16666666666666677</v>
      </c>
      <c r="T71" s="11">
        <f t="shared" si="5"/>
        <v>0.001388888888888889</v>
      </c>
      <c r="U71" s="11">
        <f t="shared" si="6"/>
        <v>0.005555555555555556</v>
      </c>
      <c r="V71" s="11">
        <f t="shared" si="7"/>
        <v>0.22763888888888892</v>
      </c>
      <c r="W71" s="11"/>
      <c r="X71" s="11">
        <f t="shared" si="8"/>
        <v>-0.000503574794501604</v>
      </c>
      <c r="Y71" s="4"/>
    </row>
    <row r="72" spans="4:25" ht="18">
      <c r="D72" s="19"/>
      <c r="E72" s="19">
        <f t="shared" si="0"/>
        <v>8.322916666666666</v>
      </c>
      <c r="F72" s="19">
        <f t="shared" si="1"/>
        <v>-0.744945525085738</v>
      </c>
      <c r="G72" s="4"/>
      <c r="H72" s="1">
        <f t="shared" si="2"/>
        <v>4</v>
      </c>
      <c r="I72" s="14">
        <v>41</v>
      </c>
      <c r="J72" s="14">
        <f t="shared" si="3"/>
        <v>41</v>
      </c>
      <c r="K72" s="11">
        <f t="shared" si="9"/>
        <v>0.003624937450989</v>
      </c>
      <c r="L72" s="11">
        <f t="shared" si="10"/>
        <v>0.0014270433100649518</v>
      </c>
      <c r="M72" s="11">
        <f t="shared" si="4"/>
        <v>0.005051980761053952</v>
      </c>
      <c r="N72" s="11">
        <f t="shared" si="11"/>
        <v>0.14377401396102568</v>
      </c>
      <c r="O72" s="11">
        <f t="shared" si="12"/>
        <v>0.06335719724218632</v>
      </c>
      <c r="P72" s="11">
        <f t="shared" si="13"/>
        <v>0.20713121120321198</v>
      </c>
      <c r="Q72" s="11"/>
      <c r="R72" s="11">
        <f t="shared" si="14"/>
        <v>0.004166666666666667</v>
      </c>
      <c r="S72" s="11">
        <f t="shared" si="15"/>
        <v>0.17083333333333345</v>
      </c>
      <c r="T72" s="11">
        <f t="shared" si="5"/>
        <v>0.0013819444444444445</v>
      </c>
      <c r="U72" s="11">
        <f t="shared" si="6"/>
        <v>0.005548611111111111</v>
      </c>
      <c r="V72" s="11">
        <f t="shared" si="7"/>
        <v>0.23318750000000002</v>
      </c>
      <c r="W72" s="11"/>
      <c r="X72" s="11">
        <f t="shared" si="8"/>
        <v>-0.0004966303500571591</v>
      </c>
      <c r="Y72" s="4"/>
    </row>
    <row r="73" spans="4:25" ht="18">
      <c r="D73" s="19"/>
      <c r="E73" s="19">
        <f t="shared" si="0"/>
        <v>8.3125</v>
      </c>
      <c r="F73" s="19">
        <f t="shared" si="1"/>
        <v>-0.7345288584190719</v>
      </c>
      <c r="G73" s="4"/>
      <c r="H73" s="1">
        <f t="shared" si="2"/>
        <v>4</v>
      </c>
      <c r="I73" s="14">
        <v>42</v>
      </c>
      <c r="J73" s="14">
        <f t="shared" si="3"/>
        <v>42</v>
      </c>
      <c r="K73" s="11">
        <f t="shared" si="9"/>
        <v>0.003630989099488147</v>
      </c>
      <c r="L73" s="11">
        <f t="shared" si="10"/>
        <v>0.0014209916615658047</v>
      </c>
      <c r="M73" s="11">
        <f t="shared" si="4"/>
        <v>0.005051980761053952</v>
      </c>
      <c r="N73" s="11">
        <f t="shared" si="11"/>
        <v>0.14740500306051382</v>
      </c>
      <c r="O73" s="11">
        <f t="shared" si="12"/>
        <v>0.06477818890375212</v>
      </c>
      <c r="P73" s="11">
        <f t="shared" si="13"/>
        <v>0.21218319196426594</v>
      </c>
      <c r="Q73" s="11"/>
      <c r="R73" s="11">
        <f t="shared" si="14"/>
        <v>0.004166666666666667</v>
      </c>
      <c r="S73" s="11">
        <f t="shared" si="15"/>
        <v>0.17500000000000013</v>
      </c>
      <c r="T73" s="11">
        <f t="shared" si="5"/>
        <v>0.001375</v>
      </c>
      <c r="U73" s="11">
        <f t="shared" si="6"/>
        <v>0.005541666666666667</v>
      </c>
      <c r="V73" s="11">
        <f t="shared" si="7"/>
        <v>0.2387291666666667</v>
      </c>
      <c r="W73" s="11"/>
      <c r="X73" s="11">
        <f t="shared" si="8"/>
        <v>-0.0004896859056127151</v>
      </c>
      <c r="Y73" s="4"/>
    </row>
    <row r="74" spans="4:25" ht="18">
      <c r="D74" s="19"/>
      <c r="E74" s="19">
        <f t="shared" si="0"/>
        <v>8.302083333333334</v>
      </c>
      <c r="F74" s="19">
        <f t="shared" si="1"/>
        <v>-0.7241121917524058</v>
      </c>
      <c r="G74" s="4"/>
      <c r="H74" s="1">
        <f t="shared" si="2"/>
        <v>4</v>
      </c>
      <c r="I74" s="14">
        <v>43</v>
      </c>
      <c r="J74" s="14">
        <f t="shared" si="3"/>
        <v>43</v>
      </c>
      <c r="K74" s="11">
        <f t="shared" si="9"/>
        <v>0.0036370508509063247</v>
      </c>
      <c r="L74" s="11">
        <f t="shared" si="10"/>
        <v>0.001414929910147627</v>
      </c>
      <c r="M74" s="11">
        <f t="shared" si="4"/>
        <v>0.005051980761053952</v>
      </c>
      <c r="N74" s="11">
        <f t="shared" si="11"/>
        <v>0.15104205391142014</v>
      </c>
      <c r="O74" s="11">
        <f t="shared" si="12"/>
        <v>0.06619311881389975</v>
      </c>
      <c r="P74" s="11">
        <f t="shared" si="13"/>
        <v>0.2172351727253199</v>
      </c>
      <c r="Q74" s="11"/>
      <c r="R74" s="11">
        <f t="shared" si="14"/>
        <v>0.004166666666666667</v>
      </c>
      <c r="S74" s="11">
        <f t="shared" si="15"/>
        <v>0.1791666666666668</v>
      </c>
      <c r="T74" s="11">
        <f t="shared" si="5"/>
        <v>0.0013680555555555553</v>
      </c>
      <c r="U74" s="11">
        <f t="shared" si="6"/>
        <v>0.005534722222222222</v>
      </c>
      <c r="V74" s="11">
        <f t="shared" si="7"/>
        <v>0.24426388888888892</v>
      </c>
      <c r="W74" s="11"/>
      <c r="X74" s="11">
        <f t="shared" si="8"/>
        <v>-0.0004827414611682703</v>
      </c>
      <c r="Y74" s="4"/>
    </row>
    <row r="75" spans="4:25" ht="18">
      <c r="D75" s="19"/>
      <c r="E75" s="19">
        <f t="shared" si="0"/>
        <v>8.291666666666666</v>
      </c>
      <c r="F75" s="19">
        <f t="shared" si="1"/>
        <v>-0.713695525085738</v>
      </c>
      <c r="G75" s="4"/>
      <c r="H75" s="1">
        <f t="shared" si="2"/>
        <v>4</v>
      </c>
      <c r="I75" s="14">
        <v>44</v>
      </c>
      <c r="J75" s="14">
        <f t="shared" si="3"/>
        <v>44</v>
      </c>
      <c r="K75" s="11">
        <f t="shared" si="9"/>
        <v>0.003643122722109841</v>
      </c>
      <c r="L75" s="11">
        <f t="shared" si="10"/>
        <v>0.0014088580389441108</v>
      </c>
      <c r="M75" s="11">
        <f t="shared" si="4"/>
        <v>0.005051980761053952</v>
      </c>
      <c r="N75" s="11">
        <f t="shared" si="11"/>
        <v>0.15468517663352999</v>
      </c>
      <c r="O75" s="11">
        <f t="shared" si="12"/>
        <v>0.06760197685284386</v>
      </c>
      <c r="P75" s="11">
        <f t="shared" si="13"/>
        <v>0.22228715348637385</v>
      </c>
      <c r="Q75" s="11"/>
      <c r="R75" s="11">
        <f t="shared" si="14"/>
        <v>0.004166666666666667</v>
      </c>
      <c r="S75" s="11">
        <f t="shared" si="15"/>
        <v>0.1833333333333335</v>
      </c>
      <c r="T75" s="11">
        <f t="shared" si="5"/>
        <v>0.001361111111111111</v>
      </c>
      <c r="U75" s="11">
        <f t="shared" si="6"/>
        <v>0.005527777777777777</v>
      </c>
      <c r="V75" s="11">
        <f t="shared" si="7"/>
        <v>0.2497916666666667</v>
      </c>
      <c r="W75" s="11"/>
      <c r="X75" s="11">
        <f t="shared" si="8"/>
        <v>-0.0004757970167238255</v>
      </c>
      <c r="Y75" s="4"/>
    </row>
    <row r="76" spans="4:25" ht="18">
      <c r="D76" s="19"/>
      <c r="E76" s="19">
        <f t="shared" si="0"/>
        <v>8.281249999999998</v>
      </c>
      <c r="F76" s="19">
        <f t="shared" si="1"/>
        <v>-0.7032788584190701</v>
      </c>
      <c r="G76" s="4"/>
      <c r="H76" s="1">
        <f t="shared" si="2"/>
        <v>4</v>
      </c>
      <c r="I76" s="14">
        <v>45</v>
      </c>
      <c r="J76" s="14">
        <f t="shared" si="3"/>
        <v>45</v>
      </c>
      <c r="K76" s="11">
        <f t="shared" si="9"/>
        <v>0.0036492047299931628</v>
      </c>
      <c r="L76" s="11">
        <f t="shared" si="10"/>
        <v>0.001402776031060789</v>
      </c>
      <c r="M76" s="11">
        <f t="shared" si="4"/>
        <v>0.005051980761053952</v>
      </c>
      <c r="N76" s="11">
        <f t="shared" si="11"/>
        <v>0.15833438136352315</v>
      </c>
      <c r="O76" s="11">
        <f t="shared" si="12"/>
        <v>0.06900475288390465</v>
      </c>
      <c r="P76" s="11">
        <f t="shared" si="13"/>
        <v>0.2273391342474278</v>
      </c>
      <c r="Q76" s="11"/>
      <c r="R76" s="11">
        <f t="shared" si="14"/>
        <v>0.004166666666666667</v>
      </c>
      <c r="S76" s="11">
        <f t="shared" si="15"/>
        <v>0.18750000000000017</v>
      </c>
      <c r="T76" s="11">
        <f t="shared" si="5"/>
        <v>0.0013541666666666663</v>
      </c>
      <c r="U76" s="11">
        <f t="shared" si="6"/>
        <v>0.0055208333333333325</v>
      </c>
      <c r="V76" s="11">
        <f t="shared" si="7"/>
        <v>0.2553125</v>
      </c>
      <c r="W76" s="11"/>
      <c r="X76" s="11">
        <f t="shared" si="8"/>
        <v>-0.00046885257227938064</v>
      </c>
      <c r="Y76" s="4"/>
    </row>
    <row r="77" spans="4:25" ht="18">
      <c r="D77" s="19"/>
      <c r="E77" s="19">
        <f t="shared" si="0"/>
        <v>8.270833333333332</v>
      </c>
      <c r="F77" s="19">
        <f t="shared" si="1"/>
        <v>-0.692862191752404</v>
      </c>
      <c r="G77" s="4"/>
      <c r="H77" s="1">
        <f t="shared" si="2"/>
        <v>4</v>
      </c>
      <c r="I77" s="14">
        <v>46</v>
      </c>
      <c r="J77" s="14">
        <f t="shared" si="3"/>
        <v>46</v>
      </c>
      <c r="K77" s="11">
        <f t="shared" si="9"/>
        <v>0.003655296891478962</v>
      </c>
      <c r="L77" s="11">
        <f t="shared" si="10"/>
        <v>0.0013966838695749898</v>
      </c>
      <c r="M77" s="11">
        <f t="shared" si="4"/>
        <v>0.005051980761053952</v>
      </c>
      <c r="N77" s="11">
        <f t="shared" si="11"/>
        <v>0.1619896782550021</v>
      </c>
      <c r="O77" s="11">
        <f t="shared" si="12"/>
        <v>0.07040143675347964</v>
      </c>
      <c r="P77" s="11">
        <f t="shared" si="13"/>
        <v>0.23239111500848175</v>
      </c>
      <c r="Q77" s="11"/>
      <c r="R77" s="11">
        <f t="shared" si="14"/>
        <v>0.004166666666666667</v>
      </c>
      <c r="S77" s="11">
        <f t="shared" si="15"/>
        <v>0.19166666666666685</v>
      </c>
      <c r="T77" s="11">
        <f t="shared" si="5"/>
        <v>0.0013472222222222219</v>
      </c>
      <c r="U77" s="11">
        <f t="shared" si="6"/>
        <v>0.0055138888888888885</v>
      </c>
      <c r="V77" s="11">
        <f t="shared" si="7"/>
        <v>0.26082638888888887</v>
      </c>
      <c r="W77" s="11"/>
      <c r="X77" s="11">
        <f t="shared" si="8"/>
        <v>-0.00046190812783493667</v>
      </c>
      <c r="Y77" s="4"/>
    </row>
    <row r="78" spans="4:25" ht="18">
      <c r="D78" s="19"/>
      <c r="E78" s="19">
        <f t="shared" si="0"/>
        <v>8.260416666666666</v>
      </c>
      <c r="F78" s="19">
        <f t="shared" si="1"/>
        <v>-0.682445525085738</v>
      </c>
      <c r="G78" s="4"/>
      <c r="H78" s="1">
        <f t="shared" si="2"/>
        <v>4</v>
      </c>
      <c r="I78" s="14">
        <v>47</v>
      </c>
      <c r="J78" s="14">
        <f t="shared" si="3"/>
        <v>47</v>
      </c>
      <c r="K78" s="11">
        <f t="shared" si="9"/>
        <v>0.0036613992235181585</v>
      </c>
      <c r="L78" s="11">
        <f t="shared" si="10"/>
        <v>0.0013905815375357933</v>
      </c>
      <c r="M78" s="11">
        <f t="shared" si="4"/>
        <v>0.005051980761053952</v>
      </c>
      <c r="N78" s="11">
        <f t="shared" si="11"/>
        <v>0.16565107747852026</v>
      </c>
      <c r="O78" s="11">
        <f t="shared" si="12"/>
        <v>0.07179201829101543</v>
      </c>
      <c r="P78" s="11">
        <f t="shared" si="13"/>
        <v>0.2374430957695357</v>
      </c>
      <c r="Q78" s="11"/>
      <c r="R78" s="11">
        <f t="shared" si="14"/>
        <v>0.004166666666666667</v>
      </c>
      <c r="S78" s="11">
        <f t="shared" si="15"/>
        <v>0.19583333333333353</v>
      </c>
      <c r="T78" s="11">
        <f t="shared" si="5"/>
        <v>0.0013402777777777775</v>
      </c>
      <c r="U78" s="11">
        <f t="shared" si="6"/>
        <v>0.0055069444444444445</v>
      </c>
      <c r="V78" s="11">
        <f t="shared" si="7"/>
        <v>0.2663333333333333</v>
      </c>
      <c r="W78" s="11"/>
      <c r="X78" s="11">
        <f t="shared" si="8"/>
        <v>-0.0004549636833904927</v>
      </c>
      <c r="Y78" s="4"/>
    </row>
    <row r="79" spans="4:25" ht="18">
      <c r="D79" s="19"/>
      <c r="E79" s="19">
        <f t="shared" si="0"/>
        <v>8.25</v>
      </c>
      <c r="F79" s="19">
        <f t="shared" si="1"/>
        <v>-0.6720288584190719</v>
      </c>
      <c r="G79" s="4"/>
      <c r="H79" s="1">
        <f t="shared" si="2"/>
        <v>5</v>
      </c>
      <c r="I79" s="14">
        <v>48</v>
      </c>
      <c r="J79" s="14">
        <f t="shared" si="3"/>
        <v>48</v>
      </c>
      <c r="K79" s="11">
        <f t="shared" si="9"/>
        <v>0.0036675117430899754</v>
      </c>
      <c r="L79" s="11">
        <f t="shared" si="10"/>
        <v>0.0013844690179639764</v>
      </c>
      <c r="M79" s="11">
        <f t="shared" si="4"/>
        <v>0.005051980761053952</v>
      </c>
      <c r="N79" s="11">
        <f t="shared" si="11"/>
        <v>0.16931858922161022</v>
      </c>
      <c r="O79" s="11">
        <f t="shared" si="12"/>
        <v>0.07317648730897941</v>
      </c>
      <c r="P79" s="11">
        <f t="shared" si="13"/>
        <v>0.24249507653058963</v>
      </c>
      <c r="Q79" s="11"/>
      <c r="R79" s="11">
        <f t="shared" si="14"/>
        <v>0.004166666666666667</v>
      </c>
      <c r="S79" s="11">
        <f t="shared" si="15"/>
        <v>0.2000000000000002</v>
      </c>
      <c r="T79" s="11">
        <f t="shared" si="5"/>
        <v>0.001333333333333333</v>
      </c>
      <c r="U79" s="11">
        <f t="shared" si="6"/>
        <v>0.0055</v>
      </c>
      <c r="V79" s="11">
        <f t="shared" si="7"/>
        <v>0.2718333333333333</v>
      </c>
      <c r="W79" s="11"/>
      <c r="X79" s="11">
        <f t="shared" si="8"/>
        <v>-0.00044801923894604787</v>
      </c>
      <c r="Y79" s="4"/>
    </row>
    <row r="80" spans="4:25" ht="18">
      <c r="D80" s="19"/>
      <c r="E80" s="19">
        <f t="shared" si="0"/>
        <v>8.239583333333332</v>
      </c>
      <c r="F80" s="19">
        <f t="shared" si="1"/>
        <v>-0.661612191752404</v>
      </c>
      <c r="G80" s="4"/>
      <c r="H80" s="1">
        <f t="shared" si="2"/>
        <v>5</v>
      </c>
      <c r="I80" s="14">
        <v>49</v>
      </c>
      <c r="J80" s="14">
        <f t="shared" si="3"/>
        <v>49</v>
      </c>
      <c r="K80" s="11">
        <f t="shared" si="9"/>
        <v>0.0036736344672019788</v>
      </c>
      <c r="L80" s="11">
        <f t="shared" si="10"/>
        <v>0.001378346293851973</v>
      </c>
      <c r="M80" s="11">
        <f t="shared" si="4"/>
        <v>0.005051980761053952</v>
      </c>
      <c r="N80" s="11">
        <f t="shared" si="11"/>
        <v>0.1729922236888122</v>
      </c>
      <c r="O80" s="11">
        <f t="shared" si="12"/>
        <v>0.07455483360283138</v>
      </c>
      <c r="P80" s="11">
        <f t="shared" si="13"/>
        <v>0.24754705729164359</v>
      </c>
      <c r="Q80" s="11"/>
      <c r="R80" s="11">
        <f t="shared" si="14"/>
        <v>0.004166666666666667</v>
      </c>
      <c r="S80" s="11">
        <f t="shared" si="15"/>
        <v>0.20416666666666689</v>
      </c>
      <c r="T80" s="11">
        <f t="shared" si="5"/>
        <v>0.0013263888888888887</v>
      </c>
      <c r="U80" s="11">
        <f t="shared" si="6"/>
        <v>0.005493055555555555</v>
      </c>
      <c r="V80" s="11">
        <f t="shared" si="7"/>
        <v>0.2773263888888889</v>
      </c>
      <c r="W80" s="11"/>
      <c r="X80" s="11">
        <f t="shared" si="8"/>
        <v>-0.00044107479450160303</v>
      </c>
      <c r="Y80" s="4"/>
    </row>
    <row r="81" spans="4:25" ht="18">
      <c r="D81" s="19"/>
      <c r="E81" s="19">
        <f t="shared" si="0"/>
        <v>8.229166666666666</v>
      </c>
      <c r="F81" s="19">
        <f t="shared" si="1"/>
        <v>-0.651195525085738</v>
      </c>
      <c r="G81" s="4"/>
      <c r="H81" s="1">
        <f t="shared" si="2"/>
        <v>5</v>
      </c>
      <c r="I81" s="14">
        <v>50</v>
      </c>
      <c r="J81" s="14">
        <f t="shared" si="3"/>
        <v>50</v>
      </c>
      <c r="K81" s="11">
        <f t="shared" si="9"/>
        <v>0.003679767412890129</v>
      </c>
      <c r="L81" s="11">
        <f t="shared" si="10"/>
        <v>0.001372213348163823</v>
      </c>
      <c r="M81" s="11">
        <f t="shared" si="4"/>
        <v>0.005051980761053952</v>
      </c>
      <c r="N81" s="11">
        <f t="shared" si="11"/>
        <v>0.17667199110170234</v>
      </c>
      <c r="O81" s="11">
        <f t="shared" si="12"/>
        <v>0.07592704695099521</v>
      </c>
      <c r="P81" s="11">
        <f t="shared" si="13"/>
        <v>0.25259903805269757</v>
      </c>
      <c r="Q81" s="11"/>
      <c r="R81" s="11">
        <f t="shared" si="14"/>
        <v>0.004166666666666667</v>
      </c>
      <c r="S81" s="11">
        <f t="shared" si="15"/>
        <v>0.20833333333333356</v>
      </c>
      <c r="T81" s="11">
        <f t="shared" si="5"/>
        <v>0.001319444444444444</v>
      </c>
      <c r="U81" s="11">
        <f t="shared" si="6"/>
        <v>0.005486111111111111</v>
      </c>
      <c r="V81" s="11">
        <f t="shared" si="7"/>
        <v>0.2828125</v>
      </c>
      <c r="W81" s="11"/>
      <c r="X81" s="11">
        <f t="shared" si="8"/>
        <v>-0.00043413035005715906</v>
      </c>
      <c r="Y81" s="4"/>
    </row>
    <row r="82" spans="4:25" ht="18">
      <c r="D82" s="19"/>
      <c r="E82" s="19">
        <f t="shared" si="0"/>
        <v>8.218749999999998</v>
      </c>
      <c r="F82" s="19">
        <f t="shared" si="1"/>
        <v>-0.6407788584190701</v>
      </c>
      <c r="G82" s="4"/>
      <c r="H82" s="1">
        <f t="shared" si="2"/>
        <v>5</v>
      </c>
      <c r="I82" s="14">
        <v>51</v>
      </c>
      <c r="J82" s="14">
        <f t="shared" si="3"/>
        <v>51</v>
      </c>
      <c r="K82" s="11">
        <f t="shared" si="9"/>
        <v>0.003685910597218827</v>
      </c>
      <c r="L82" s="11">
        <f t="shared" si="10"/>
        <v>0.0013660701638351248</v>
      </c>
      <c r="M82" s="11">
        <f t="shared" si="4"/>
        <v>0.005051980761053952</v>
      </c>
      <c r="N82" s="11">
        <f t="shared" si="11"/>
        <v>0.18035790169892116</v>
      </c>
      <c r="O82" s="11">
        <f t="shared" si="12"/>
        <v>0.07729311711483033</v>
      </c>
      <c r="P82" s="11">
        <f t="shared" si="13"/>
        <v>0.2576510188137515</v>
      </c>
      <c r="Q82" s="11"/>
      <c r="R82" s="11">
        <f t="shared" si="14"/>
        <v>0.004166666666666667</v>
      </c>
      <c r="S82" s="11">
        <f t="shared" si="15"/>
        <v>0.21250000000000024</v>
      </c>
      <c r="T82" s="11">
        <f t="shared" si="5"/>
        <v>0.0013124999999999996</v>
      </c>
      <c r="U82" s="11">
        <f t="shared" si="6"/>
        <v>0.005479166666666666</v>
      </c>
      <c r="V82" s="11">
        <f t="shared" si="7"/>
        <v>0.28829166666666667</v>
      </c>
      <c r="W82" s="11"/>
      <c r="X82" s="11">
        <f t="shared" si="8"/>
        <v>-0.0004271859056127142</v>
      </c>
      <c r="Y82" s="4"/>
    </row>
    <row r="83" spans="4:25" ht="18">
      <c r="D83" s="19"/>
      <c r="E83" s="19">
        <f t="shared" si="0"/>
        <v>8.208333333333334</v>
      </c>
      <c r="F83" s="19">
        <f t="shared" si="1"/>
        <v>-0.6303621917524058</v>
      </c>
      <c r="G83" s="4"/>
      <c r="H83" s="1">
        <f t="shared" si="2"/>
        <v>5</v>
      </c>
      <c r="I83" s="14">
        <v>52</v>
      </c>
      <c r="J83" s="14">
        <f t="shared" si="3"/>
        <v>52</v>
      </c>
      <c r="K83" s="11">
        <f t="shared" si="9"/>
        <v>0.0036920640372809623</v>
      </c>
      <c r="L83" s="11">
        <f t="shared" si="10"/>
        <v>0.0013599167237729895</v>
      </c>
      <c r="M83" s="11">
        <f t="shared" si="4"/>
        <v>0.005051980761053952</v>
      </c>
      <c r="N83" s="11">
        <f t="shared" si="11"/>
        <v>0.1840499657362021</v>
      </c>
      <c r="O83" s="11">
        <f t="shared" si="12"/>
        <v>0.07865303383860332</v>
      </c>
      <c r="P83" s="11">
        <f t="shared" si="13"/>
        <v>0.2627029995748054</v>
      </c>
      <c r="Q83" s="11"/>
      <c r="R83" s="11">
        <f t="shared" si="14"/>
        <v>0.004166666666666667</v>
      </c>
      <c r="S83" s="11">
        <f t="shared" si="15"/>
        <v>0.21666666666666692</v>
      </c>
      <c r="T83" s="11">
        <f t="shared" si="5"/>
        <v>0.0013055555555555552</v>
      </c>
      <c r="U83" s="11">
        <f t="shared" si="6"/>
        <v>0.005472222222222222</v>
      </c>
      <c r="V83" s="11">
        <f t="shared" si="7"/>
        <v>0.2937638888888889</v>
      </c>
      <c r="W83" s="11"/>
      <c r="X83" s="11">
        <f t="shared" si="8"/>
        <v>-0.00042024146116827026</v>
      </c>
      <c r="Y83" s="4"/>
    </row>
    <row r="84" spans="4:25" ht="18">
      <c r="D84" s="19"/>
      <c r="E84" s="19">
        <f t="shared" si="0"/>
        <v>8.197916666666666</v>
      </c>
      <c r="F84" s="19">
        <f t="shared" si="1"/>
        <v>-0.619945525085738</v>
      </c>
      <c r="G84" s="4"/>
      <c r="H84" s="1">
        <f t="shared" si="2"/>
        <v>5</v>
      </c>
      <c r="I84" s="14">
        <v>53</v>
      </c>
      <c r="J84" s="14">
        <f t="shared" si="3"/>
        <v>53</v>
      </c>
      <c r="K84" s="11">
        <f t="shared" si="9"/>
        <v>0.003698227750197959</v>
      </c>
      <c r="L84" s="11">
        <f t="shared" si="10"/>
        <v>0.0013537530108559928</v>
      </c>
      <c r="M84" s="11">
        <f t="shared" si="4"/>
        <v>0.005051980761053952</v>
      </c>
      <c r="N84" s="11">
        <f t="shared" si="11"/>
        <v>0.18774819348640007</v>
      </c>
      <c r="O84" s="11">
        <f t="shared" si="12"/>
        <v>0.08000678684945932</v>
      </c>
      <c r="P84" s="11">
        <f t="shared" si="13"/>
        <v>0.26775498033585937</v>
      </c>
      <c r="Q84" s="11"/>
      <c r="R84" s="11">
        <f t="shared" si="14"/>
        <v>0.004166666666666667</v>
      </c>
      <c r="S84" s="11">
        <f t="shared" si="15"/>
        <v>0.2208333333333336</v>
      </c>
      <c r="T84" s="11">
        <f t="shared" si="5"/>
        <v>0.0012986111111111106</v>
      </c>
      <c r="U84" s="11">
        <f t="shared" si="6"/>
        <v>0.005465277777777777</v>
      </c>
      <c r="V84" s="11">
        <f t="shared" si="7"/>
        <v>0.29922916666666666</v>
      </c>
      <c r="W84" s="11"/>
      <c r="X84" s="11">
        <f t="shared" si="8"/>
        <v>-0.0004132970167238254</v>
      </c>
      <c r="Y84" s="4"/>
    </row>
    <row r="85" spans="4:25" ht="18">
      <c r="D85" s="19"/>
      <c r="E85" s="19">
        <f t="shared" si="0"/>
        <v>8.187499999999998</v>
      </c>
      <c r="F85" s="19">
        <f t="shared" si="1"/>
        <v>-0.6095288584190701</v>
      </c>
      <c r="G85" s="4"/>
      <c r="H85" s="1">
        <f t="shared" si="2"/>
        <v>5</v>
      </c>
      <c r="I85" s="14">
        <v>54</v>
      </c>
      <c r="J85" s="14">
        <f t="shared" si="3"/>
        <v>54</v>
      </c>
      <c r="K85" s="11">
        <f t="shared" si="9"/>
        <v>0.0037044017531198256</v>
      </c>
      <c r="L85" s="11">
        <f t="shared" si="10"/>
        <v>0.0013475790079341262</v>
      </c>
      <c r="M85" s="11">
        <f t="shared" si="4"/>
        <v>0.005051980761053952</v>
      </c>
      <c r="N85" s="11">
        <f t="shared" si="11"/>
        <v>0.19145259523951988</v>
      </c>
      <c r="O85" s="11">
        <f t="shared" si="12"/>
        <v>0.08135436585739345</v>
      </c>
      <c r="P85" s="11">
        <f t="shared" si="13"/>
        <v>0.2728069610969133</v>
      </c>
      <c r="Q85" s="11"/>
      <c r="R85" s="11">
        <f t="shared" si="14"/>
        <v>0.004166666666666667</v>
      </c>
      <c r="S85" s="11">
        <f t="shared" si="15"/>
        <v>0.22500000000000028</v>
      </c>
      <c r="T85" s="11">
        <f t="shared" si="5"/>
        <v>0.0012916666666666662</v>
      </c>
      <c r="U85" s="11">
        <f t="shared" si="6"/>
        <v>0.005458333333333332</v>
      </c>
      <c r="V85" s="11">
        <f t="shared" si="7"/>
        <v>0.3046875</v>
      </c>
      <c r="W85" s="11"/>
      <c r="X85" s="11">
        <f t="shared" si="8"/>
        <v>-0.0004063525722793806</v>
      </c>
      <c r="Y85" s="4"/>
    </row>
    <row r="86" spans="4:25" ht="18">
      <c r="D86" s="19"/>
      <c r="E86" s="19">
        <f t="shared" si="0"/>
        <v>8.177083333333332</v>
      </c>
      <c r="F86" s="19">
        <f t="shared" si="1"/>
        <v>-0.599112191752404</v>
      </c>
      <c r="G86" s="4"/>
      <c r="H86" s="1">
        <f t="shared" si="2"/>
        <v>5</v>
      </c>
      <c r="I86" s="14">
        <v>55</v>
      </c>
      <c r="J86" s="14">
        <f t="shared" si="3"/>
        <v>55</v>
      </c>
      <c r="K86" s="11">
        <f t="shared" si="9"/>
        <v>0.0037105860632252003</v>
      </c>
      <c r="L86" s="11">
        <f t="shared" si="10"/>
        <v>0.0013413946978287515</v>
      </c>
      <c r="M86" s="11">
        <f t="shared" si="4"/>
        <v>0.005051980761053952</v>
      </c>
      <c r="N86" s="11">
        <f t="shared" si="11"/>
        <v>0.19516318130274507</v>
      </c>
      <c r="O86" s="11">
        <f t="shared" si="12"/>
        <v>0.0826957605552222</v>
      </c>
      <c r="P86" s="11">
        <f t="shared" si="13"/>
        <v>0.2778589418579673</v>
      </c>
      <c r="Q86" s="11"/>
      <c r="R86" s="11">
        <f t="shared" si="14"/>
        <v>0.004166666666666667</v>
      </c>
      <c r="S86" s="11">
        <f t="shared" si="15"/>
        <v>0.22916666666666696</v>
      </c>
      <c r="T86" s="11">
        <f t="shared" si="5"/>
        <v>0.0012847222222222218</v>
      </c>
      <c r="U86" s="11">
        <f t="shared" si="6"/>
        <v>0.005451388888888888</v>
      </c>
      <c r="V86" s="11">
        <f t="shared" si="7"/>
        <v>0.3101388888888889</v>
      </c>
      <c r="W86" s="11"/>
      <c r="X86" s="11">
        <f t="shared" si="8"/>
        <v>-0.0003994081278349366</v>
      </c>
      <c r="Y86" s="4"/>
    </row>
    <row r="87" spans="4:25" ht="18">
      <c r="D87" s="19"/>
      <c r="E87" s="19">
        <f t="shared" si="0"/>
        <v>8.166666666666666</v>
      </c>
      <c r="F87" s="19">
        <f t="shared" si="1"/>
        <v>-0.588695525085738</v>
      </c>
      <c r="G87" s="4"/>
      <c r="H87" s="1">
        <f t="shared" si="2"/>
        <v>5</v>
      </c>
      <c r="I87" s="14">
        <v>56</v>
      </c>
      <c r="J87" s="14">
        <f t="shared" si="3"/>
        <v>56</v>
      </c>
      <c r="K87" s="11">
        <f t="shared" si="9"/>
        <v>0.0037167806977214035</v>
      </c>
      <c r="L87" s="11">
        <f t="shared" si="10"/>
        <v>0.0013352000633325483</v>
      </c>
      <c r="M87" s="11">
        <f t="shared" si="4"/>
        <v>0.005051980761053952</v>
      </c>
      <c r="N87" s="11">
        <f t="shared" si="11"/>
        <v>0.19887996200046648</v>
      </c>
      <c r="O87" s="11">
        <f t="shared" si="12"/>
        <v>0.08403096061855474</v>
      </c>
      <c r="P87" s="11">
        <f t="shared" si="13"/>
        <v>0.28291092261902123</v>
      </c>
      <c r="Q87" s="11"/>
      <c r="R87" s="11">
        <f t="shared" si="14"/>
        <v>0.004166666666666667</v>
      </c>
      <c r="S87" s="11">
        <f t="shared" si="15"/>
        <v>0.23333333333333364</v>
      </c>
      <c r="T87" s="11">
        <f t="shared" si="5"/>
        <v>0.0012777777777777774</v>
      </c>
      <c r="U87" s="11">
        <f t="shared" si="6"/>
        <v>0.0054444444444444445</v>
      </c>
      <c r="V87" s="11">
        <f t="shared" si="7"/>
        <v>0.3155833333333333</v>
      </c>
      <c r="W87" s="11"/>
      <c r="X87" s="11">
        <f t="shared" si="8"/>
        <v>-0.00039246368339049265</v>
      </c>
      <c r="Y87" s="4"/>
    </row>
    <row r="88" spans="4:25" ht="18">
      <c r="D88" s="19"/>
      <c r="E88" s="19">
        <f t="shared" si="0"/>
        <v>8.15625</v>
      </c>
      <c r="F88" s="19">
        <f t="shared" si="1"/>
        <v>-0.5782788584190719</v>
      </c>
      <c r="G88" s="4"/>
      <c r="H88" s="1">
        <f t="shared" si="2"/>
        <v>5</v>
      </c>
      <c r="I88" s="14">
        <v>57</v>
      </c>
      <c r="J88" s="14">
        <f t="shared" si="3"/>
        <v>57</v>
      </c>
      <c r="K88" s="11">
        <f t="shared" si="9"/>
        <v>0.0037229856738444774</v>
      </c>
      <c r="L88" s="11">
        <f t="shared" si="10"/>
        <v>0.0013289950872094744</v>
      </c>
      <c r="M88" s="11">
        <f t="shared" si="4"/>
        <v>0.005051980761053952</v>
      </c>
      <c r="N88" s="11">
        <f t="shared" si="11"/>
        <v>0.20260294767431095</v>
      </c>
      <c r="O88" s="11">
        <f t="shared" si="12"/>
        <v>0.08535995570576421</v>
      </c>
      <c r="P88" s="11">
        <f t="shared" si="13"/>
        <v>0.28796290338007513</v>
      </c>
      <c r="Q88" s="11"/>
      <c r="R88" s="11">
        <f t="shared" si="14"/>
        <v>0.004166666666666667</v>
      </c>
      <c r="S88" s="11">
        <f t="shared" si="15"/>
        <v>0.23750000000000032</v>
      </c>
      <c r="T88" s="11">
        <f t="shared" si="5"/>
        <v>0.001270833333333333</v>
      </c>
      <c r="U88" s="11">
        <f t="shared" si="6"/>
        <v>0.0054375</v>
      </c>
      <c r="V88" s="11">
        <f t="shared" si="7"/>
        <v>0.3210208333333333</v>
      </c>
      <c r="W88" s="11"/>
      <c r="X88" s="11">
        <f t="shared" si="8"/>
        <v>-0.0003855192389460478</v>
      </c>
      <c r="Y88" s="4"/>
    </row>
    <row r="89" spans="4:25" ht="18">
      <c r="D89" s="19"/>
      <c r="E89" s="19">
        <f t="shared" si="0"/>
        <v>8.145833333333332</v>
      </c>
      <c r="F89" s="19">
        <f t="shared" si="1"/>
        <v>-0.567862191752404</v>
      </c>
      <c r="G89" s="4"/>
      <c r="H89" s="1">
        <f t="shared" si="2"/>
        <v>5</v>
      </c>
      <c r="I89" s="14">
        <v>58</v>
      </c>
      <c r="J89" s="14">
        <f t="shared" si="3"/>
        <v>58</v>
      </c>
      <c r="K89" s="11">
        <f t="shared" si="9"/>
        <v>0.0037292010088592433</v>
      </c>
      <c r="L89" s="11">
        <f t="shared" si="10"/>
        <v>0.0013227797521947085</v>
      </c>
      <c r="M89" s="11">
        <f t="shared" si="4"/>
        <v>0.005051980761053952</v>
      </c>
      <c r="N89" s="11">
        <f t="shared" si="11"/>
        <v>0.20633214868317018</v>
      </c>
      <c r="O89" s="11">
        <f t="shared" si="12"/>
        <v>0.08668273545795892</v>
      </c>
      <c r="P89" s="11">
        <f t="shared" si="13"/>
        <v>0.2930148841411291</v>
      </c>
      <c r="Q89" s="11"/>
      <c r="R89" s="11">
        <f t="shared" si="14"/>
        <v>0.004166666666666667</v>
      </c>
      <c r="S89" s="11">
        <f t="shared" si="15"/>
        <v>0.241666666666667</v>
      </c>
      <c r="T89" s="11">
        <f t="shared" si="5"/>
        <v>0.0012638888888888884</v>
      </c>
      <c r="U89" s="11">
        <f t="shared" si="6"/>
        <v>0.005430555555555555</v>
      </c>
      <c r="V89" s="11">
        <f t="shared" si="7"/>
        <v>0.32645138888888886</v>
      </c>
      <c r="W89" s="11"/>
      <c r="X89" s="11">
        <f t="shared" si="8"/>
        <v>-0.000378574794501603</v>
      </c>
      <c r="Y89" s="4"/>
    </row>
    <row r="90" spans="4:25" ht="18">
      <c r="D90" s="19"/>
      <c r="E90" s="19">
        <f t="shared" si="0"/>
        <v>8.135416666666666</v>
      </c>
      <c r="F90" s="19">
        <f t="shared" si="1"/>
        <v>-0.557445525085738</v>
      </c>
      <c r="G90" s="4"/>
      <c r="H90" s="1">
        <f t="shared" si="2"/>
        <v>5</v>
      </c>
      <c r="I90" s="14">
        <v>59</v>
      </c>
      <c r="J90" s="14">
        <f t="shared" si="3"/>
        <v>59</v>
      </c>
      <c r="K90" s="11">
        <f t="shared" si="9"/>
        <v>0.003735426720059342</v>
      </c>
      <c r="L90" s="11">
        <f t="shared" si="10"/>
        <v>0.0013165540409946098</v>
      </c>
      <c r="M90" s="11">
        <f t="shared" si="4"/>
        <v>0.005051980761053952</v>
      </c>
      <c r="N90" s="11">
        <f t="shared" si="11"/>
        <v>0.2100675754032295</v>
      </c>
      <c r="O90" s="11">
        <f t="shared" si="12"/>
        <v>0.08799928949895353</v>
      </c>
      <c r="P90" s="11">
        <f t="shared" si="13"/>
        <v>0.29806686490218304</v>
      </c>
      <c r="Q90" s="11"/>
      <c r="R90" s="11">
        <f t="shared" si="14"/>
        <v>0.004166666666666667</v>
      </c>
      <c r="S90" s="11">
        <f t="shared" si="15"/>
        <v>0.24583333333333368</v>
      </c>
      <c r="T90" s="11">
        <f t="shared" si="5"/>
        <v>0.001256944444444444</v>
      </c>
      <c r="U90" s="11">
        <f t="shared" si="6"/>
        <v>0.005423611111111111</v>
      </c>
      <c r="V90" s="11">
        <f t="shared" si="7"/>
        <v>0.331875</v>
      </c>
      <c r="W90" s="11"/>
      <c r="X90" s="11">
        <f t="shared" si="8"/>
        <v>-0.000371630350057159</v>
      </c>
      <c r="Y90" s="4"/>
    </row>
    <row r="91" spans="4:25" ht="18">
      <c r="D91" s="19"/>
      <c r="E91" s="19">
        <f t="shared" si="0"/>
        <v>8.124999999999998</v>
      </c>
      <c r="F91" s="19">
        <f t="shared" si="1"/>
        <v>-0.5470288584190701</v>
      </c>
      <c r="G91" s="4"/>
      <c r="H91" s="1">
        <f t="shared" si="2"/>
        <v>6</v>
      </c>
      <c r="I91" s="14">
        <v>60</v>
      </c>
      <c r="J91" s="14">
        <f t="shared" si="3"/>
        <v>60</v>
      </c>
      <c r="K91" s="11">
        <f t="shared" si="9"/>
        <v>0.0037416628247672872</v>
      </c>
      <c r="L91" s="11">
        <f t="shared" si="10"/>
        <v>0.0013103179362866646</v>
      </c>
      <c r="M91" s="11">
        <f t="shared" si="4"/>
        <v>0.005051980761053952</v>
      </c>
      <c r="N91" s="11">
        <f t="shared" si="11"/>
        <v>0.2138092382279968</v>
      </c>
      <c r="O91" s="11">
        <f t="shared" si="12"/>
        <v>0.08930960743524019</v>
      </c>
      <c r="P91" s="11">
        <f t="shared" si="13"/>
        <v>0.303118845663237</v>
      </c>
      <c r="Q91" s="11"/>
      <c r="R91" s="11">
        <f t="shared" si="14"/>
        <v>0.004166666666666667</v>
      </c>
      <c r="S91" s="11">
        <f t="shared" si="15"/>
        <v>0.25000000000000033</v>
      </c>
      <c r="T91" s="11">
        <f t="shared" si="5"/>
        <v>0.0012499999999999996</v>
      </c>
      <c r="U91" s="11">
        <f t="shared" si="6"/>
        <v>0.005416666666666666</v>
      </c>
      <c r="V91" s="11">
        <f t="shared" si="7"/>
        <v>0.33729166666666666</v>
      </c>
      <c r="W91" s="11"/>
      <c r="X91" s="11">
        <f t="shared" si="8"/>
        <v>-0.00036468590561271417</v>
      </c>
      <c r="Y91" s="4"/>
    </row>
    <row r="92" spans="4:25" ht="18">
      <c r="D92" s="19"/>
      <c r="E92" s="19">
        <f t="shared" si="0"/>
        <v>8.114583333333332</v>
      </c>
      <c r="F92" s="19">
        <f t="shared" si="1"/>
        <v>-0.536612191752404</v>
      </c>
      <c r="G92" s="4"/>
      <c r="H92" s="1">
        <f t="shared" si="2"/>
        <v>6</v>
      </c>
      <c r="I92" s="14">
        <v>61</v>
      </c>
      <c r="J92" s="14">
        <f t="shared" si="3"/>
        <v>61</v>
      </c>
      <c r="K92" s="11">
        <f t="shared" si="9"/>
        <v>0.003747909340334512</v>
      </c>
      <c r="L92" s="11">
        <f t="shared" si="10"/>
        <v>0.0013040714207194397</v>
      </c>
      <c r="M92" s="11">
        <f t="shared" si="4"/>
        <v>0.005051980761053952</v>
      </c>
      <c r="N92" s="11">
        <f t="shared" si="11"/>
        <v>0.2175571475683313</v>
      </c>
      <c r="O92" s="11">
        <f t="shared" si="12"/>
        <v>0.09061367885595963</v>
      </c>
      <c r="P92" s="11">
        <f t="shared" si="13"/>
        <v>0.30817082642429094</v>
      </c>
      <c r="Q92" s="11"/>
      <c r="R92" s="11">
        <f t="shared" si="14"/>
        <v>0.004166666666666667</v>
      </c>
      <c r="S92" s="11">
        <f t="shared" si="15"/>
        <v>0.254166666666667</v>
      </c>
      <c r="T92" s="11">
        <f t="shared" si="5"/>
        <v>0.0012430555555555552</v>
      </c>
      <c r="U92" s="11">
        <f t="shared" si="6"/>
        <v>0.005409722222222222</v>
      </c>
      <c r="V92" s="11">
        <f t="shared" si="7"/>
        <v>0.3427013888888889</v>
      </c>
      <c r="W92" s="11"/>
      <c r="X92" s="11">
        <f t="shared" si="8"/>
        <v>-0.0003577414611682702</v>
      </c>
      <c r="Y92" s="4"/>
    </row>
    <row r="93" spans="4:25" ht="18">
      <c r="D93" s="19"/>
      <c r="E93" s="19">
        <f t="shared" si="0"/>
        <v>8.104166666666666</v>
      </c>
      <c r="F93" s="19">
        <f t="shared" si="1"/>
        <v>-0.526195525085738</v>
      </c>
      <c r="G93" s="4"/>
      <c r="H93" s="1">
        <f t="shared" si="2"/>
        <v>6</v>
      </c>
      <c r="I93" s="14">
        <v>62</v>
      </c>
      <c r="J93" s="14">
        <f t="shared" si="3"/>
        <v>62</v>
      </c>
      <c r="K93" s="11">
        <f t="shared" si="9"/>
        <v>0.003754166284141415</v>
      </c>
      <c r="L93" s="11">
        <f t="shared" si="10"/>
        <v>0.0012978144769125368</v>
      </c>
      <c r="M93" s="11">
        <f t="shared" si="4"/>
        <v>0.005051980761053952</v>
      </c>
      <c r="N93" s="11">
        <f t="shared" si="11"/>
        <v>0.2213113138524727</v>
      </c>
      <c r="O93" s="11">
        <f t="shared" si="12"/>
        <v>0.09191149333287216</v>
      </c>
      <c r="P93" s="11">
        <f t="shared" si="13"/>
        <v>0.3132228071853449</v>
      </c>
      <c r="Q93" s="11"/>
      <c r="R93" s="11">
        <f t="shared" si="14"/>
        <v>0.004166666666666667</v>
      </c>
      <c r="S93" s="11">
        <f t="shared" si="15"/>
        <v>0.25833333333333364</v>
      </c>
      <c r="T93" s="11">
        <f t="shared" si="5"/>
        <v>0.0012361111111111108</v>
      </c>
      <c r="U93" s="11">
        <f t="shared" si="6"/>
        <v>0.005402777777777777</v>
      </c>
      <c r="V93" s="11">
        <f t="shared" si="7"/>
        <v>0.34810416666666666</v>
      </c>
      <c r="W93" s="11"/>
      <c r="X93" s="11">
        <f t="shared" si="8"/>
        <v>-0.00035079701672382536</v>
      </c>
      <c r="Y93" s="4"/>
    </row>
    <row r="94" spans="4:25" ht="18">
      <c r="D94" s="19"/>
      <c r="E94" s="19">
        <f t="shared" si="0"/>
        <v>8.093749999999998</v>
      </c>
      <c r="F94" s="19">
        <f t="shared" si="1"/>
        <v>-0.5157788584190701</v>
      </c>
      <c r="G94" s="4"/>
      <c r="H94" s="1">
        <f t="shared" si="2"/>
        <v>6</v>
      </c>
      <c r="I94" s="14">
        <v>63</v>
      </c>
      <c r="J94" s="14">
        <f t="shared" si="3"/>
        <v>63</v>
      </c>
      <c r="K94" s="11">
        <f t="shared" si="9"/>
        <v>0.0037604336735974106</v>
      </c>
      <c r="L94" s="11">
        <f t="shared" si="10"/>
        <v>0.0012915470874565412</v>
      </c>
      <c r="M94" s="11">
        <f t="shared" si="4"/>
        <v>0.005051980761053952</v>
      </c>
      <c r="N94" s="11">
        <f t="shared" si="11"/>
        <v>0.22507174752607012</v>
      </c>
      <c r="O94" s="11">
        <f t="shared" si="12"/>
        <v>0.0932030404203287</v>
      </c>
      <c r="P94" s="11">
        <f t="shared" si="13"/>
        <v>0.31827478794639885</v>
      </c>
      <c r="Q94" s="11"/>
      <c r="R94" s="11">
        <f t="shared" si="14"/>
        <v>0.004166666666666667</v>
      </c>
      <c r="S94" s="11">
        <f t="shared" si="15"/>
        <v>0.2625000000000003</v>
      </c>
      <c r="T94" s="11">
        <f t="shared" si="5"/>
        <v>0.0012291666666666662</v>
      </c>
      <c r="U94" s="11">
        <f t="shared" si="6"/>
        <v>0.005395833333333332</v>
      </c>
      <c r="V94" s="11">
        <f t="shared" si="7"/>
        <v>0.3535</v>
      </c>
      <c r="W94" s="11"/>
      <c r="X94" s="11">
        <f t="shared" si="8"/>
        <v>-0.00034385257227938053</v>
      </c>
      <c r="Y94" s="4"/>
    </row>
    <row r="95" spans="4:25" ht="18">
      <c r="D95" s="19"/>
      <c r="E95" s="19">
        <f t="shared" si="0"/>
        <v>8.083333333333332</v>
      </c>
      <c r="F95" s="19">
        <f t="shared" si="1"/>
        <v>-0.505362191752404</v>
      </c>
      <c r="G95" s="4"/>
      <c r="H95" s="1">
        <f t="shared" si="2"/>
        <v>6</v>
      </c>
      <c r="I95" s="14">
        <v>64</v>
      </c>
      <c r="J95" s="14">
        <f t="shared" si="3"/>
        <v>64</v>
      </c>
      <c r="K95" s="11">
        <f t="shared" si="9"/>
        <v>0.0037667115261409787</v>
      </c>
      <c r="L95" s="11">
        <f t="shared" si="10"/>
        <v>0.001285269234912973</v>
      </c>
      <c r="M95" s="11">
        <f t="shared" si="4"/>
        <v>0.005051980761053952</v>
      </c>
      <c r="N95" s="11">
        <f t="shared" si="11"/>
        <v>0.2288384590522111</v>
      </c>
      <c r="O95" s="11">
        <f t="shared" si="12"/>
        <v>0.09448830965524167</v>
      </c>
      <c r="P95" s="11">
        <f t="shared" si="13"/>
        <v>0.32332676870745275</v>
      </c>
      <c r="Q95" s="11"/>
      <c r="R95" s="11">
        <f t="shared" si="14"/>
        <v>0.004166666666666667</v>
      </c>
      <c r="S95" s="11">
        <f t="shared" si="15"/>
        <v>0.26666666666666694</v>
      </c>
      <c r="T95" s="11">
        <f t="shared" si="5"/>
        <v>0.0012222222222222218</v>
      </c>
      <c r="U95" s="11">
        <f t="shared" si="6"/>
        <v>0.005388888888888888</v>
      </c>
      <c r="V95" s="11">
        <f t="shared" si="7"/>
        <v>0.35888888888888887</v>
      </c>
      <c r="W95" s="11"/>
      <c r="X95" s="11">
        <f t="shared" si="8"/>
        <v>-0.00033690812783493656</v>
      </c>
      <c r="Y95" s="4"/>
    </row>
    <row r="96" spans="4:25" ht="18">
      <c r="D96" s="19"/>
      <c r="E96" s="19">
        <f aca="true" t="shared" si="16" ref="E96:E159">U96*$E$25</f>
        <v>8.072916666666666</v>
      </c>
      <c r="F96" s="19">
        <f aca="true" t="shared" si="17" ref="F96:F159">IF(J96&gt;0,$D$32-E96,0)</f>
        <v>-0.49494552508573797</v>
      </c>
      <c r="G96" s="4"/>
      <c r="H96" s="1">
        <f t="shared" si="2"/>
        <v>6</v>
      </c>
      <c r="I96" s="14">
        <v>65</v>
      </c>
      <c r="J96" s="14">
        <f t="shared" si="3"/>
        <v>65</v>
      </c>
      <c r="K96" s="11">
        <f t="shared" si="9"/>
        <v>0.003772999859239712</v>
      </c>
      <c r="L96" s="11">
        <f t="shared" si="10"/>
        <v>0.00127898090181424</v>
      </c>
      <c r="M96" s="11">
        <f t="shared" si="4"/>
        <v>0.005051980761053952</v>
      </c>
      <c r="N96" s="11">
        <f t="shared" si="11"/>
        <v>0.2326114589114508</v>
      </c>
      <c r="O96" s="11">
        <f t="shared" si="12"/>
        <v>0.0957672905570559</v>
      </c>
      <c r="P96" s="11">
        <f t="shared" si="13"/>
        <v>0.3283787494685067</v>
      </c>
      <c r="Q96" s="11"/>
      <c r="R96" s="11">
        <f t="shared" si="14"/>
        <v>0.004166666666666667</v>
      </c>
      <c r="S96" s="11">
        <f t="shared" si="15"/>
        <v>0.2708333333333336</v>
      </c>
      <c r="T96" s="11">
        <f t="shared" si="5"/>
        <v>0.0012152777777777774</v>
      </c>
      <c r="U96" s="11">
        <f t="shared" si="6"/>
        <v>0.005381944444444444</v>
      </c>
      <c r="V96" s="11">
        <f t="shared" si="7"/>
        <v>0.3642708333333333</v>
      </c>
      <c r="W96" s="11"/>
      <c r="X96" s="11">
        <f t="shared" si="8"/>
        <v>-0.0003299636833904926</v>
      </c>
      <c r="Y96" s="4"/>
    </row>
    <row r="97" spans="4:25" ht="18">
      <c r="D97" s="19"/>
      <c r="E97" s="19">
        <f t="shared" si="16"/>
        <v>8.0625</v>
      </c>
      <c r="F97" s="19">
        <f t="shared" si="17"/>
        <v>-0.4845288584190719</v>
      </c>
      <c r="G97" s="4"/>
      <c r="H97" s="1">
        <f aca="true" t="shared" si="18" ref="H97:H160">1+INT(I97/12)</f>
        <v>6</v>
      </c>
      <c r="I97" s="14">
        <v>66</v>
      </c>
      <c r="J97" s="14">
        <f aca="true" t="shared" si="19" ref="J97:J160">IF(I97&lt;=$D$7,I97,0)</f>
        <v>66</v>
      </c>
      <c r="K97" s="11">
        <f t="shared" si="9"/>
        <v>0.0037792986903903624</v>
      </c>
      <c r="L97" s="11">
        <f t="shared" si="10"/>
        <v>0.0012726820706635894</v>
      </c>
      <c r="M97" s="11">
        <f aca="true" t="shared" si="20" ref="M97:M160">IF(J97&gt;0,$D$6/(1-(1-$D$6)^$D$7),0)</f>
        <v>0.005051980761053952</v>
      </c>
      <c r="N97" s="11">
        <f t="shared" si="11"/>
        <v>0.23639075760184117</v>
      </c>
      <c r="O97" s="11">
        <f t="shared" si="12"/>
        <v>0.09703997262771949</v>
      </c>
      <c r="P97" s="11">
        <f t="shared" si="13"/>
        <v>0.33343073022956066</v>
      </c>
      <c r="Q97" s="11"/>
      <c r="R97" s="11">
        <f t="shared" si="14"/>
        <v>0.004166666666666667</v>
      </c>
      <c r="S97" s="11">
        <f t="shared" si="15"/>
        <v>0.27500000000000024</v>
      </c>
      <c r="T97" s="11">
        <f aca="true" t="shared" si="21" ref="T97:T160">IF(J97&gt;0,(1-S97)*$D$6,0)</f>
        <v>0.001208333333333333</v>
      </c>
      <c r="U97" s="11">
        <f aca="true" t="shared" si="22" ref="U97:U160">T97+R97</f>
        <v>0.005375</v>
      </c>
      <c r="V97" s="11">
        <f aca="true" t="shared" si="23" ref="V97:V160">IF(J97&gt;0,V96+U97,0)</f>
        <v>0.36964583333333334</v>
      </c>
      <c r="W97" s="11"/>
      <c r="X97" s="11">
        <f aca="true" t="shared" si="24" ref="X97:X160">M97-U97</f>
        <v>-0.00032301923894604775</v>
      </c>
      <c r="Y97" s="4"/>
    </row>
    <row r="98" spans="4:25" ht="18">
      <c r="D98" s="19"/>
      <c r="E98" s="19">
        <f t="shared" si="16"/>
        <v>8.052083333333332</v>
      </c>
      <c r="F98" s="19">
        <f t="shared" si="17"/>
        <v>-0.47411219175240404</v>
      </c>
      <c r="G98" s="4"/>
      <c r="H98" s="1">
        <f t="shared" si="18"/>
        <v>6</v>
      </c>
      <c r="I98" s="14">
        <v>67</v>
      </c>
      <c r="J98" s="14">
        <f t="shared" si="19"/>
        <v>67</v>
      </c>
      <c r="K98" s="11">
        <f aca="true" t="shared" si="25" ref="K98:K129">IF(J98&gt;0,$D$9/(1-$D$6)^(J98-1),0)</f>
        <v>0.003785608037118894</v>
      </c>
      <c r="L98" s="11">
        <f aca="true" t="shared" si="26" ref="L98:L161">M98-K98</f>
        <v>0.0012663727239350577</v>
      </c>
      <c r="M98" s="11">
        <f t="shared" si="20"/>
        <v>0.005051980761053952</v>
      </c>
      <c r="N98" s="11">
        <f aca="true" t="shared" si="27" ref="N98:N161">IF(K98&gt;0,N97+K98,0)</f>
        <v>0.24017636563896005</v>
      </c>
      <c r="O98" s="11">
        <f aca="true" t="shared" si="28" ref="O98:O161">IF(J98&gt;0,O97+L98,0)</f>
        <v>0.09830634535165454</v>
      </c>
      <c r="P98" s="11">
        <f aca="true" t="shared" si="29" ref="P98:P161">O98+N98</f>
        <v>0.3384827109906146</v>
      </c>
      <c r="Q98" s="11"/>
      <c r="R98" s="11">
        <f aca="true" t="shared" si="30" ref="R98:R161">IF(J98&gt;0,1/$D$7,0)</f>
        <v>0.004166666666666667</v>
      </c>
      <c r="S98" s="11">
        <f aca="true" t="shared" si="31" ref="S98:S161">IF(J98&gt;0,S97+R98,0)</f>
        <v>0.2791666666666669</v>
      </c>
      <c r="T98" s="11">
        <f t="shared" si="21"/>
        <v>0.0012013888888888886</v>
      </c>
      <c r="U98" s="11">
        <f t="shared" si="22"/>
        <v>0.005368055555555555</v>
      </c>
      <c r="V98" s="11">
        <f t="shared" si="23"/>
        <v>0.37501388888888887</v>
      </c>
      <c r="W98" s="11"/>
      <c r="X98" s="11">
        <f t="shared" si="24"/>
        <v>-0.0003160747945016029</v>
      </c>
      <c r="Y98" s="4"/>
    </row>
    <row r="99" spans="4:25" ht="18">
      <c r="D99" s="19"/>
      <c r="E99" s="19">
        <f t="shared" si="16"/>
        <v>8.041666666666666</v>
      </c>
      <c r="F99" s="19">
        <f t="shared" si="17"/>
        <v>-0.46369552508573797</v>
      </c>
      <c r="G99" s="4"/>
      <c r="H99" s="1">
        <f t="shared" si="18"/>
        <v>6</v>
      </c>
      <c r="I99" s="14">
        <v>68</v>
      </c>
      <c r="J99" s="14">
        <f t="shared" si="19"/>
        <v>68</v>
      </c>
      <c r="K99" s="11">
        <f t="shared" si="25"/>
        <v>0.0037919279169805285</v>
      </c>
      <c r="L99" s="11">
        <f t="shared" si="26"/>
        <v>0.0012600528440734234</v>
      </c>
      <c r="M99" s="11">
        <f t="shared" si="20"/>
        <v>0.005051980761053952</v>
      </c>
      <c r="N99" s="11">
        <f t="shared" si="27"/>
        <v>0.24396829355594057</v>
      </c>
      <c r="O99" s="11">
        <f t="shared" si="28"/>
        <v>0.09956639819572796</v>
      </c>
      <c r="P99" s="11">
        <f t="shared" si="29"/>
        <v>0.3435346917516685</v>
      </c>
      <c r="Q99" s="11"/>
      <c r="R99" s="11">
        <f t="shared" si="30"/>
        <v>0.004166666666666667</v>
      </c>
      <c r="S99" s="11">
        <f t="shared" si="31"/>
        <v>0.28333333333333355</v>
      </c>
      <c r="T99" s="11">
        <f t="shared" si="21"/>
        <v>0.0011944444444444442</v>
      </c>
      <c r="U99" s="11">
        <f t="shared" si="22"/>
        <v>0.005361111111111111</v>
      </c>
      <c r="V99" s="11">
        <f t="shared" si="23"/>
        <v>0.38037499999999996</v>
      </c>
      <c r="W99" s="11"/>
      <c r="X99" s="11">
        <f t="shared" si="24"/>
        <v>-0.00030913035005715895</v>
      </c>
      <c r="Y99" s="4"/>
    </row>
    <row r="100" spans="4:25" ht="18">
      <c r="D100" s="19"/>
      <c r="E100" s="19">
        <f t="shared" si="16"/>
        <v>8.03125</v>
      </c>
      <c r="F100" s="19">
        <f t="shared" si="17"/>
        <v>-0.4532788584190719</v>
      </c>
      <c r="G100" s="4"/>
      <c r="H100" s="1">
        <f t="shared" si="18"/>
        <v>6</v>
      </c>
      <c r="I100" s="14">
        <v>69</v>
      </c>
      <c r="J100" s="14">
        <f t="shared" si="19"/>
        <v>69</v>
      </c>
      <c r="K100" s="11">
        <f t="shared" si="25"/>
        <v>0.0037982583475597953</v>
      </c>
      <c r="L100" s="11">
        <f t="shared" si="26"/>
        <v>0.0012537224134941565</v>
      </c>
      <c r="M100" s="11">
        <f t="shared" si="20"/>
        <v>0.005051980761053952</v>
      </c>
      <c r="N100" s="11">
        <f t="shared" si="27"/>
        <v>0.24776655190350036</v>
      </c>
      <c r="O100" s="11">
        <f t="shared" si="28"/>
        <v>0.10082012060922212</v>
      </c>
      <c r="P100" s="11">
        <f t="shared" si="29"/>
        <v>0.34858667251272246</v>
      </c>
      <c r="Q100" s="11"/>
      <c r="R100" s="11">
        <f t="shared" si="30"/>
        <v>0.004166666666666667</v>
      </c>
      <c r="S100" s="11">
        <f t="shared" si="31"/>
        <v>0.2875000000000002</v>
      </c>
      <c r="T100" s="11">
        <f t="shared" si="21"/>
        <v>0.0011874999999999998</v>
      </c>
      <c r="U100" s="11">
        <f t="shared" si="22"/>
        <v>0.005354166666666667</v>
      </c>
      <c r="V100" s="11">
        <f t="shared" si="23"/>
        <v>0.3857291666666666</v>
      </c>
      <c r="W100" s="11"/>
      <c r="X100" s="11">
        <f t="shared" si="24"/>
        <v>-0.000302185905612715</v>
      </c>
      <c r="Y100" s="4"/>
    </row>
    <row r="101" spans="4:25" ht="18">
      <c r="D101" s="19"/>
      <c r="E101" s="19">
        <f t="shared" si="16"/>
        <v>8.020833333333332</v>
      </c>
      <c r="F101" s="19">
        <f t="shared" si="17"/>
        <v>-0.44286219175240404</v>
      </c>
      <c r="G101" s="4"/>
      <c r="H101" s="1">
        <f t="shared" si="18"/>
        <v>6</v>
      </c>
      <c r="I101" s="14">
        <v>70</v>
      </c>
      <c r="J101" s="14">
        <f t="shared" si="19"/>
        <v>70</v>
      </c>
      <c r="K101" s="11">
        <f t="shared" si="25"/>
        <v>0.0038045993464705793</v>
      </c>
      <c r="L101" s="11">
        <f t="shared" si="26"/>
        <v>0.0012473814145833725</v>
      </c>
      <c r="M101" s="11">
        <f t="shared" si="20"/>
        <v>0.005051980761053952</v>
      </c>
      <c r="N101" s="11">
        <f t="shared" si="27"/>
        <v>0.2515711512499709</v>
      </c>
      <c r="O101" s="11">
        <f t="shared" si="28"/>
        <v>0.10206750202380549</v>
      </c>
      <c r="P101" s="11">
        <f t="shared" si="29"/>
        <v>0.3536386532737764</v>
      </c>
      <c r="Q101" s="11"/>
      <c r="R101" s="11">
        <f t="shared" si="30"/>
        <v>0.004166666666666667</v>
      </c>
      <c r="S101" s="11">
        <f t="shared" si="31"/>
        <v>0.29166666666666685</v>
      </c>
      <c r="T101" s="11">
        <f t="shared" si="21"/>
        <v>0.0011805555555555554</v>
      </c>
      <c r="U101" s="11">
        <f t="shared" si="22"/>
        <v>0.005347222222222222</v>
      </c>
      <c r="V101" s="11">
        <f t="shared" si="23"/>
        <v>0.39107638888888885</v>
      </c>
      <c r="W101" s="11"/>
      <c r="X101" s="11">
        <f t="shared" si="24"/>
        <v>-0.00029524146116827014</v>
      </c>
      <c r="Y101" s="4"/>
    </row>
    <row r="102" spans="4:25" ht="18">
      <c r="D102" s="19"/>
      <c r="E102" s="19">
        <f t="shared" si="16"/>
        <v>8.010416666666666</v>
      </c>
      <c r="F102" s="19">
        <f t="shared" si="17"/>
        <v>-0.43244552508573797</v>
      </c>
      <c r="G102" s="4"/>
      <c r="H102" s="1">
        <f t="shared" si="18"/>
        <v>6</v>
      </c>
      <c r="I102" s="14">
        <v>71</v>
      </c>
      <c r="J102" s="14">
        <f t="shared" si="19"/>
        <v>71</v>
      </c>
      <c r="K102" s="11">
        <f t="shared" si="25"/>
        <v>0.003810950931356173</v>
      </c>
      <c r="L102" s="11">
        <f t="shared" si="26"/>
        <v>0.0012410298296977786</v>
      </c>
      <c r="M102" s="11">
        <f t="shared" si="20"/>
        <v>0.005051980761053952</v>
      </c>
      <c r="N102" s="11">
        <f t="shared" si="27"/>
        <v>0.2553821021813271</v>
      </c>
      <c r="O102" s="11">
        <f t="shared" si="28"/>
        <v>0.10330853185350326</v>
      </c>
      <c r="P102" s="11">
        <f t="shared" si="29"/>
        <v>0.35869063403483037</v>
      </c>
      <c r="Q102" s="11"/>
      <c r="R102" s="11">
        <f t="shared" si="30"/>
        <v>0.004166666666666667</v>
      </c>
      <c r="S102" s="11">
        <f t="shared" si="31"/>
        <v>0.2958333333333335</v>
      </c>
      <c r="T102" s="11">
        <f t="shared" si="21"/>
        <v>0.001173611111111111</v>
      </c>
      <c r="U102" s="11">
        <f t="shared" si="22"/>
        <v>0.005340277777777777</v>
      </c>
      <c r="V102" s="11">
        <f t="shared" si="23"/>
        <v>0.39641666666666664</v>
      </c>
      <c r="W102" s="11"/>
      <c r="X102" s="11">
        <f t="shared" si="24"/>
        <v>-0.0002882970167238253</v>
      </c>
      <c r="Y102" s="4"/>
    </row>
    <row r="103" spans="4:25" ht="18">
      <c r="D103" s="19"/>
      <c r="E103" s="19">
        <f t="shared" si="16"/>
        <v>8</v>
      </c>
      <c r="F103" s="19">
        <f t="shared" si="17"/>
        <v>-0.4220288584190719</v>
      </c>
      <c r="G103" s="4"/>
      <c r="H103" s="1">
        <f t="shared" si="18"/>
        <v>7</v>
      </c>
      <c r="I103" s="14">
        <v>72</v>
      </c>
      <c r="J103" s="14">
        <f t="shared" si="19"/>
        <v>72</v>
      </c>
      <c r="K103" s="11">
        <f t="shared" si="25"/>
        <v>0.0038173131198893226</v>
      </c>
      <c r="L103" s="11">
        <f t="shared" si="26"/>
        <v>0.0012346676411646293</v>
      </c>
      <c r="M103" s="11">
        <f t="shared" si="20"/>
        <v>0.005051980761053952</v>
      </c>
      <c r="N103" s="11">
        <f t="shared" si="27"/>
        <v>0.25919941530121643</v>
      </c>
      <c r="O103" s="11">
        <f t="shared" si="28"/>
        <v>0.1045431994946679</v>
      </c>
      <c r="P103" s="11">
        <f t="shared" si="29"/>
        <v>0.3637426147958843</v>
      </c>
      <c r="Q103" s="11"/>
      <c r="R103" s="11">
        <f t="shared" si="30"/>
        <v>0.004166666666666667</v>
      </c>
      <c r="S103" s="11">
        <f t="shared" si="31"/>
        <v>0.30000000000000016</v>
      </c>
      <c r="T103" s="11">
        <f t="shared" si="21"/>
        <v>0.0011666666666666665</v>
      </c>
      <c r="U103" s="11">
        <f t="shared" si="22"/>
        <v>0.005333333333333333</v>
      </c>
      <c r="V103" s="11">
        <f t="shared" si="23"/>
        <v>0.40175</v>
      </c>
      <c r="W103" s="11"/>
      <c r="X103" s="11">
        <f t="shared" si="24"/>
        <v>-0.00028135257227938134</v>
      </c>
      <c r="Y103" s="4"/>
    </row>
    <row r="104" spans="4:25" ht="18">
      <c r="D104" s="19"/>
      <c r="E104" s="19">
        <f t="shared" si="16"/>
        <v>7.989583333333334</v>
      </c>
      <c r="F104" s="19">
        <f t="shared" si="17"/>
        <v>-0.4116121917524058</v>
      </c>
      <c r="G104" s="4"/>
      <c r="H104" s="1">
        <f t="shared" si="18"/>
        <v>7</v>
      </c>
      <c r="I104" s="14">
        <v>73</v>
      </c>
      <c r="J104" s="14">
        <f t="shared" si="19"/>
        <v>73</v>
      </c>
      <c r="K104" s="11">
        <f t="shared" si="25"/>
        <v>0.0038236859297722764</v>
      </c>
      <c r="L104" s="11">
        <f t="shared" si="26"/>
        <v>0.0012282948312816754</v>
      </c>
      <c r="M104" s="11">
        <f t="shared" si="20"/>
        <v>0.005051980761053952</v>
      </c>
      <c r="N104" s="11">
        <f t="shared" si="27"/>
        <v>0.2630231012309887</v>
      </c>
      <c r="O104" s="11">
        <f t="shared" si="28"/>
        <v>0.10577149432594957</v>
      </c>
      <c r="P104" s="11">
        <f t="shared" si="29"/>
        <v>0.3687945955569383</v>
      </c>
      <c r="Q104" s="11"/>
      <c r="R104" s="11">
        <f t="shared" si="30"/>
        <v>0.004166666666666667</v>
      </c>
      <c r="S104" s="11">
        <f t="shared" si="31"/>
        <v>0.3041666666666668</v>
      </c>
      <c r="T104" s="11">
        <f t="shared" si="21"/>
        <v>0.0011597222222222221</v>
      </c>
      <c r="U104" s="11">
        <f t="shared" si="22"/>
        <v>0.005326388888888889</v>
      </c>
      <c r="V104" s="11">
        <f t="shared" si="23"/>
        <v>0.40707638888888886</v>
      </c>
      <c r="W104" s="11"/>
      <c r="X104" s="11">
        <f t="shared" si="24"/>
        <v>-0.00027440812783493737</v>
      </c>
      <c r="Y104" s="4"/>
    </row>
    <row r="105" spans="4:25" ht="18">
      <c r="D105" s="19"/>
      <c r="E105" s="19">
        <f t="shared" si="16"/>
        <v>7.979166666666667</v>
      </c>
      <c r="F105" s="19">
        <f t="shared" si="17"/>
        <v>-0.40119552508573886</v>
      </c>
      <c r="G105" s="4"/>
      <c r="H105" s="1">
        <f t="shared" si="18"/>
        <v>7</v>
      </c>
      <c r="I105" s="14">
        <v>74</v>
      </c>
      <c r="J105" s="14">
        <f t="shared" si="19"/>
        <v>74</v>
      </c>
      <c r="K105" s="11">
        <f t="shared" si="25"/>
        <v>0.0038300693787368376</v>
      </c>
      <c r="L105" s="11">
        <f t="shared" si="26"/>
        <v>0.0012219113823171142</v>
      </c>
      <c r="M105" s="11">
        <f t="shared" si="20"/>
        <v>0.005051980761053952</v>
      </c>
      <c r="N105" s="11">
        <f t="shared" si="27"/>
        <v>0.2668531706097255</v>
      </c>
      <c r="O105" s="11">
        <f t="shared" si="28"/>
        <v>0.10699340570826668</v>
      </c>
      <c r="P105" s="11">
        <f t="shared" si="29"/>
        <v>0.37384657631799223</v>
      </c>
      <c r="Q105" s="11"/>
      <c r="R105" s="11">
        <f t="shared" si="30"/>
        <v>0.004166666666666667</v>
      </c>
      <c r="S105" s="11">
        <f t="shared" si="31"/>
        <v>0.30833333333333346</v>
      </c>
      <c r="T105" s="11">
        <f t="shared" si="21"/>
        <v>0.0011527777777777777</v>
      </c>
      <c r="U105" s="11">
        <f t="shared" si="22"/>
        <v>0.005319444444444444</v>
      </c>
      <c r="V105" s="11">
        <f t="shared" si="23"/>
        <v>0.4123958333333333</v>
      </c>
      <c r="W105" s="11"/>
      <c r="X105" s="11">
        <f t="shared" si="24"/>
        <v>-0.00026746368339049253</v>
      </c>
      <c r="Y105" s="4"/>
    </row>
    <row r="106" spans="4:25" ht="18">
      <c r="D106" s="19"/>
      <c r="E106" s="19">
        <f t="shared" si="16"/>
        <v>7.968749999999999</v>
      </c>
      <c r="F106" s="19">
        <f t="shared" si="17"/>
        <v>-0.390778858419071</v>
      </c>
      <c r="G106" s="4"/>
      <c r="H106" s="1">
        <f t="shared" si="18"/>
        <v>7</v>
      </c>
      <c r="I106" s="14">
        <v>75</v>
      </c>
      <c r="J106" s="14">
        <f t="shared" si="19"/>
        <v>75</v>
      </c>
      <c r="K106" s="11">
        <f t="shared" si="25"/>
        <v>0.003836463484544412</v>
      </c>
      <c r="L106" s="11">
        <f t="shared" si="26"/>
        <v>0.0012155172765095398</v>
      </c>
      <c r="M106" s="11">
        <f t="shared" si="20"/>
        <v>0.005051980761053952</v>
      </c>
      <c r="N106" s="11">
        <f t="shared" si="27"/>
        <v>0.27068963409426994</v>
      </c>
      <c r="O106" s="11">
        <f t="shared" si="28"/>
        <v>0.10820892298477622</v>
      </c>
      <c r="P106" s="11">
        <f t="shared" si="29"/>
        <v>0.3788985570790462</v>
      </c>
      <c r="Q106" s="11"/>
      <c r="R106" s="11">
        <f t="shared" si="30"/>
        <v>0.004166666666666667</v>
      </c>
      <c r="S106" s="11">
        <f t="shared" si="31"/>
        <v>0.3125000000000001</v>
      </c>
      <c r="T106" s="11">
        <f t="shared" si="21"/>
        <v>0.0011458333333333331</v>
      </c>
      <c r="U106" s="11">
        <f t="shared" si="22"/>
        <v>0.0053124999999999995</v>
      </c>
      <c r="V106" s="11">
        <f t="shared" si="23"/>
        <v>0.4177083333333333</v>
      </c>
      <c r="W106" s="11"/>
      <c r="X106" s="11">
        <f t="shared" si="24"/>
        <v>-0.0002605192389460477</v>
      </c>
      <c r="Y106" s="4"/>
    </row>
    <row r="107" spans="4:25" ht="18">
      <c r="D107" s="19"/>
      <c r="E107" s="19">
        <f t="shared" si="16"/>
        <v>7.958333333333333</v>
      </c>
      <c r="F107" s="19">
        <f t="shared" si="17"/>
        <v>-0.38036219175240493</v>
      </c>
      <c r="G107" s="4"/>
      <c r="H107" s="1">
        <f t="shared" si="18"/>
        <v>7</v>
      </c>
      <c r="I107" s="14">
        <v>76</v>
      </c>
      <c r="J107" s="14">
        <f t="shared" si="19"/>
        <v>76</v>
      </c>
      <c r="K107" s="11">
        <f t="shared" si="25"/>
        <v>0.0038428682649860554</v>
      </c>
      <c r="L107" s="11">
        <f t="shared" si="26"/>
        <v>0.0012091124960678964</v>
      </c>
      <c r="M107" s="11">
        <f t="shared" si="20"/>
        <v>0.005051980761053952</v>
      </c>
      <c r="N107" s="11">
        <f t="shared" si="27"/>
        <v>0.27453250235925597</v>
      </c>
      <c r="O107" s="11">
        <f t="shared" si="28"/>
        <v>0.10941803548084411</v>
      </c>
      <c r="P107" s="11">
        <f t="shared" si="29"/>
        <v>0.3839505378401001</v>
      </c>
      <c r="Q107" s="11"/>
      <c r="R107" s="11">
        <f t="shared" si="30"/>
        <v>0.004166666666666667</v>
      </c>
      <c r="S107" s="11">
        <f t="shared" si="31"/>
        <v>0.31666666666666676</v>
      </c>
      <c r="T107" s="11">
        <f t="shared" si="21"/>
        <v>0.0011388888888888887</v>
      </c>
      <c r="U107" s="11">
        <f t="shared" si="22"/>
        <v>0.0053055555555555555</v>
      </c>
      <c r="V107" s="11">
        <f t="shared" si="23"/>
        <v>0.42301388888888886</v>
      </c>
      <c r="W107" s="11"/>
      <c r="X107" s="11">
        <f t="shared" si="24"/>
        <v>-0.00025357479450160373</v>
      </c>
      <c r="Y107" s="4"/>
    </row>
    <row r="108" spans="4:25" ht="18">
      <c r="D108" s="19"/>
      <c r="E108" s="19">
        <f t="shared" si="16"/>
        <v>7.947916666666666</v>
      </c>
      <c r="F108" s="19">
        <f t="shared" si="17"/>
        <v>-0.36994552508573797</v>
      </c>
      <c r="G108" s="4"/>
      <c r="H108" s="1">
        <f t="shared" si="18"/>
        <v>7</v>
      </c>
      <c r="I108" s="14">
        <v>77</v>
      </c>
      <c r="J108" s="14">
        <f t="shared" si="19"/>
        <v>77</v>
      </c>
      <c r="K108" s="11">
        <f t="shared" si="25"/>
        <v>0.003849283737882526</v>
      </c>
      <c r="L108" s="11">
        <f t="shared" si="26"/>
        <v>0.0012026970231714257</v>
      </c>
      <c r="M108" s="11">
        <f t="shared" si="20"/>
        <v>0.005051980761053952</v>
      </c>
      <c r="N108" s="11">
        <f t="shared" si="27"/>
        <v>0.2783817860971385</v>
      </c>
      <c r="O108" s="11">
        <f t="shared" si="28"/>
        <v>0.11062073250401554</v>
      </c>
      <c r="P108" s="11">
        <f t="shared" si="29"/>
        <v>0.38900251860115403</v>
      </c>
      <c r="Q108" s="11"/>
      <c r="R108" s="11">
        <f t="shared" si="30"/>
        <v>0.004166666666666667</v>
      </c>
      <c r="S108" s="11">
        <f t="shared" si="31"/>
        <v>0.3208333333333334</v>
      </c>
      <c r="T108" s="11">
        <f t="shared" si="21"/>
        <v>0.0011319444444444443</v>
      </c>
      <c r="U108" s="11">
        <f t="shared" si="22"/>
        <v>0.005298611111111111</v>
      </c>
      <c r="V108" s="11">
        <f t="shared" si="23"/>
        <v>0.4283125</v>
      </c>
      <c r="W108" s="11"/>
      <c r="X108" s="11">
        <f t="shared" si="24"/>
        <v>-0.0002466303500571589</v>
      </c>
      <c r="Y108" s="4"/>
    </row>
    <row r="109" spans="4:25" ht="18">
      <c r="D109" s="19"/>
      <c r="E109" s="19">
        <f t="shared" si="16"/>
        <v>7.9375</v>
      </c>
      <c r="F109" s="19">
        <f t="shared" si="17"/>
        <v>-0.3595288584190719</v>
      </c>
      <c r="G109" s="4"/>
      <c r="H109" s="1">
        <f t="shared" si="18"/>
        <v>7</v>
      </c>
      <c r="I109" s="14">
        <v>78</v>
      </c>
      <c r="J109" s="14">
        <f t="shared" si="19"/>
        <v>78</v>
      </c>
      <c r="K109" s="11">
        <f t="shared" si="25"/>
        <v>0.003855709921084334</v>
      </c>
      <c r="L109" s="11">
        <f t="shared" si="26"/>
        <v>0.0011962708399696179</v>
      </c>
      <c r="M109" s="11">
        <f t="shared" si="20"/>
        <v>0.005051980761053952</v>
      </c>
      <c r="N109" s="11">
        <f t="shared" si="27"/>
        <v>0.28223749601822284</v>
      </c>
      <c r="O109" s="11">
        <f t="shared" si="28"/>
        <v>0.11181700334398516</v>
      </c>
      <c r="P109" s="11">
        <f t="shared" si="29"/>
        <v>0.394054499362208</v>
      </c>
      <c r="Q109" s="11"/>
      <c r="R109" s="11">
        <f t="shared" si="30"/>
        <v>0.004166666666666667</v>
      </c>
      <c r="S109" s="11">
        <f t="shared" si="31"/>
        <v>0.32500000000000007</v>
      </c>
      <c r="T109" s="11">
        <f t="shared" si="21"/>
        <v>0.001125</v>
      </c>
      <c r="U109" s="11">
        <f t="shared" si="22"/>
        <v>0.005291666666666667</v>
      </c>
      <c r="V109" s="11">
        <f t="shared" si="23"/>
        <v>0.4336041666666667</v>
      </c>
      <c r="W109" s="11"/>
      <c r="X109" s="11">
        <f t="shared" si="24"/>
        <v>-0.00023968590561271493</v>
      </c>
      <c r="Y109" s="4"/>
    </row>
    <row r="110" spans="4:25" ht="18">
      <c r="D110" s="19"/>
      <c r="E110" s="19">
        <f t="shared" si="16"/>
        <v>7.927083333333333</v>
      </c>
      <c r="F110" s="19">
        <f t="shared" si="17"/>
        <v>-0.34911219175240493</v>
      </c>
      <c r="G110" s="4"/>
      <c r="H110" s="1">
        <f t="shared" si="18"/>
        <v>7</v>
      </c>
      <c r="I110" s="14">
        <v>79</v>
      </c>
      <c r="J110" s="14">
        <f t="shared" si="19"/>
        <v>79</v>
      </c>
      <c r="K110" s="11">
        <f t="shared" si="25"/>
        <v>0.0038621468324717867</v>
      </c>
      <c r="L110" s="11">
        <f t="shared" si="26"/>
        <v>0.001189833928582165</v>
      </c>
      <c r="M110" s="11">
        <f t="shared" si="20"/>
        <v>0.005051980761053952</v>
      </c>
      <c r="N110" s="11">
        <f t="shared" si="27"/>
        <v>0.2860996428506946</v>
      </c>
      <c r="O110" s="11">
        <f t="shared" si="28"/>
        <v>0.11300683727256733</v>
      </c>
      <c r="P110" s="11">
        <f t="shared" si="29"/>
        <v>0.39910648012326194</v>
      </c>
      <c r="Q110" s="11"/>
      <c r="R110" s="11">
        <f t="shared" si="30"/>
        <v>0.004166666666666667</v>
      </c>
      <c r="S110" s="11">
        <f t="shared" si="31"/>
        <v>0.3291666666666667</v>
      </c>
      <c r="T110" s="11">
        <f t="shared" si="21"/>
        <v>0.0011180555555555555</v>
      </c>
      <c r="U110" s="11">
        <f t="shared" si="22"/>
        <v>0.005284722222222222</v>
      </c>
      <c r="V110" s="11">
        <f t="shared" si="23"/>
        <v>0.4388888888888889</v>
      </c>
      <c r="W110" s="11"/>
      <c r="X110" s="11">
        <f t="shared" si="24"/>
        <v>-0.0002327414611682701</v>
      </c>
      <c r="Y110" s="4"/>
    </row>
    <row r="111" spans="4:25" ht="18">
      <c r="D111" s="19"/>
      <c r="E111" s="19">
        <f t="shared" si="16"/>
        <v>7.916666666666667</v>
      </c>
      <c r="F111" s="19">
        <f t="shared" si="17"/>
        <v>-0.33869552508573886</v>
      </c>
      <c r="G111" s="4"/>
      <c r="H111" s="1">
        <f t="shared" si="18"/>
        <v>7</v>
      </c>
      <c r="I111" s="14">
        <v>80</v>
      </c>
      <c r="J111" s="14">
        <f t="shared" si="19"/>
        <v>80</v>
      </c>
      <c r="K111" s="11">
        <f t="shared" si="25"/>
        <v>0.0038685944899550452</v>
      </c>
      <c r="L111" s="11">
        <f t="shared" si="26"/>
        <v>0.0011833862710989066</v>
      </c>
      <c r="M111" s="11">
        <f t="shared" si="20"/>
        <v>0.005051980761053952</v>
      </c>
      <c r="N111" s="11">
        <f t="shared" si="27"/>
        <v>0.28996823734064964</v>
      </c>
      <c r="O111" s="11">
        <f t="shared" si="28"/>
        <v>0.11419022354366623</v>
      </c>
      <c r="P111" s="11">
        <f t="shared" si="29"/>
        <v>0.40415846088431584</v>
      </c>
      <c r="Q111" s="11"/>
      <c r="R111" s="11">
        <f t="shared" si="30"/>
        <v>0.004166666666666667</v>
      </c>
      <c r="S111" s="11">
        <f t="shared" si="31"/>
        <v>0.33333333333333337</v>
      </c>
      <c r="T111" s="11">
        <f t="shared" si="21"/>
        <v>0.0011111111111111111</v>
      </c>
      <c r="U111" s="11">
        <f t="shared" si="22"/>
        <v>0.005277777777777778</v>
      </c>
      <c r="V111" s="11">
        <f t="shared" si="23"/>
        <v>0.44416666666666665</v>
      </c>
      <c r="W111" s="11"/>
      <c r="X111" s="11">
        <f t="shared" si="24"/>
        <v>-0.00022579701672382612</v>
      </c>
      <c r="Y111" s="4"/>
    </row>
    <row r="112" spans="4:25" ht="18">
      <c r="D112" s="19"/>
      <c r="E112" s="19">
        <f t="shared" si="16"/>
        <v>7.90625</v>
      </c>
      <c r="F112" s="19">
        <f t="shared" si="17"/>
        <v>-0.3282788584190719</v>
      </c>
      <c r="G112" s="4"/>
      <c r="H112" s="1">
        <f t="shared" si="18"/>
        <v>7</v>
      </c>
      <c r="I112" s="14">
        <v>81</v>
      </c>
      <c r="J112" s="14">
        <f t="shared" si="19"/>
        <v>81</v>
      </c>
      <c r="K112" s="11">
        <f t="shared" si="25"/>
        <v>0.003875052911474169</v>
      </c>
      <c r="L112" s="11">
        <f t="shared" si="26"/>
        <v>0.0011769278495797827</v>
      </c>
      <c r="M112" s="11">
        <f t="shared" si="20"/>
        <v>0.005051980761053952</v>
      </c>
      <c r="N112" s="11">
        <f t="shared" si="27"/>
        <v>0.2938432902521238</v>
      </c>
      <c r="O112" s="11">
        <f t="shared" si="28"/>
        <v>0.11536715139324602</v>
      </c>
      <c r="P112" s="11">
        <f t="shared" si="29"/>
        <v>0.4092104416453698</v>
      </c>
      <c r="Q112" s="11"/>
      <c r="R112" s="11">
        <f t="shared" si="30"/>
        <v>0.004166666666666667</v>
      </c>
      <c r="S112" s="11">
        <f t="shared" si="31"/>
        <v>0.3375</v>
      </c>
      <c r="T112" s="11">
        <f t="shared" si="21"/>
        <v>0.0011041666666666667</v>
      </c>
      <c r="U112" s="11">
        <f t="shared" si="22"/>
        <v>0.005270833333333333</v>
      </c>
      <c r="V112" s="11">
        <f t="shared" si="23"/>
        <v>0.4494375</v>
      </c>
      <c r="W112" s="11"/>
      <c r="X112" s="11">
        <f t="shared" si="24"/>
        <v>-0.00021885257227938128</v>
      </c>
      <c r="Y112" s="4"/>
    </row>
    <row r="113" spans="4:25" ht="18">
      <c r="D113" s="19"/>
      <c r="E113" s="19">
        <f t="shared" si="16"/>
        <v>7.895833333333334</v>
      </c>
      <c r="F113" s="19">
        <f t="shared" si="17"/>
        <v>-0.3178621917524058</v>
      </c>
      <c r="G113" s="4"/>
      <c r="H113" s="1">
        <f t="shared" si="18"/>
        <v>7</v>
      </c>
      <c r="I113" s="14">
        <v>82</v>
      </c>
      <c r="J113" s="14">
        <f t="shared" si="19"/>
        <v>82</v>
      </c>
      <c r="K113" s="11">
        <f t="shared" si="25"/>
        <v>0.003881522114999168</v>
      </c>
      <c r="L113" s="11">
        <f t="shared" si="26"/>
        <v>0.001170458646054784</v>
      </c>
      <c r="M113" s="11">
        <f t="shared" si="20"/>
        <v>0.005051980761053952</v>
      </c>
      <c r="N113" s="11">
        <f t="shared" si="27"/>
        <v>0.29772481236712295</v>
      </c>
      <c r="O113" s="11">
        <f t="shared" si="28"/>
        <v>0.1165376100393008</v>
      </c>
      <c r="P113" s="11">
        <f t="shared" si="29"/>
        <v>0.41426242240642375</v>
      </c>
      <c r="Q113" s="11"/>
      <c r="R113" s="11">
        <f t="shared" si="30"/>
        <v>0.004166666666666667</v>
      </c>
      <c r="S113" s="11">
        <f t="shared" si="31"/>
        <v>0.3416666666666667</v>
      </c>
      <c r="T113" s="11">
        <f t="shared" si="21"/>
        <v>0.0010972222222222223</v>
      </c>
      <c r="U113" s="11">
        <f t="shared" si="22"/>
        <v>0.005263888888888889</v>
      </c>
      <c r="V113" s="11">
        <f t="shared" si="23"/>
        <v>0.4547013888888889</v>
      </c>
      <c r="W113" s="11"/>
      <c r="X113" s="11">
        <f t="shared" si="24"/>
        <v>-0.00021190812783493732</v>
      </c>
      <c r="Y113" s="4"/>
    </row>
    <row r="114" spans="4:25" ht="18">
      <c r="D114" s="19"/>
      <c r="E114" s="19">
        <f t="shared" si="16"/>
        <v>7.885416666666666</v>
      </c>
      <c r="F114" s="19">
        <f t="shared" si="17"/>
        <v>-0.30744552508573797</v>
      </c>
      <c r="G114" s="4"/>
      <c r="H114" s="1">
        <f t="shared" si="18"/>
        <v>7</v>
      </c>
      <c r="I114" s="14">
        <v>83</v>
      </c>
      <c r="J114" s="14">
        <f t="shared" si="19"/>
        <v>83</v>
      </c>
      <c r="K114" s="11">
        <f t="shared" si="25"/>
        <v>0.003888002118530052</v>
      </c>
      <c r="L114" s="11">
        <f t="shared" si="26"/>
        <v>0.0011639786425239</v>
      </c>
      <c r="M114" s="11">
        <f t="shared" si="20"/>
        <v>0.005051980761053952</v>
      </c>
      <c r="N114" s="11">
        <f t="shared" si="27"/>
        <v>0.301612814485653</v>
      </c>
      <c r="O114" s="11">
        <f t="shared" si="28"/>
        <v>0.1177015886818247</v>
      </c>
      <c r="P114" s="11">
        <f t="shared" si="29"/>
        <v>0.4193144031674777</v>
      </c>
      <c r="Q114" s="11"/>
      <c r="R114" s="11">
        <f t="shared" si="30"/>
        <v>0.004166666666666667</v>
      </c>
      <c r="S114" s="11">
        <f t="shared" si="31"/>
        <v>0.3458333333333333</v>
      </c>
      <c r="T114" s="11">
        <f t="shared" si="21"/>
        <v>0.001090277777777778</v>
      </c>
      <c r="U114" s="11">
        <f t="shared" si="22"/>
        <v>0.005256944444444444</v>
      </c>
      <c r="V114" s="11">
        <f t="shared" si="23"/>
        <v>0.45995833333333336</v>
      </c>
      <c r="W114" s="11"/>
      <c r="X114" s="11">
        <f t="shared" si="24"/>
        <v>-0.00020496368339049248</v>
      </c>
      <c r="Y114" s="4"/>
    </row>
    <row r="115" spans="4:25" ht="18">
      <c r="D115" s="19"/>
      <c r="E115" s="19">
        <f t="shared" si="16"/>
        <v>7.875000000000001</v>
      </c>
      <c r="F115" s="19">
        <f t="shared" si="17"/>
        <v>-0.2970288584190728</v>
      </c>
      <c r="G115" s="4"/>
      <c r="H115" s="1">
        <f t="shared" si="18"/>
        <v>8</v>
      </c>
      <c r="I115" s="14">
        <v>84</v>
      </c>
      <c r="J115" s="14">
        <f t="shared" si="19"/>
        <v>84</v>
      </c>
      <c r="K115" s="11">
        <f t="shared" si="25"/>
        <v>0.0038944929400968795</v>
      </c>
      <c r="L115" s="11">
        <f t="shared" si="26"/>
        <v>0.0011574878209570723</v>
      </c>
      <c r="M115" s="11">
        <f t="shared" si="20"/>
        <v>0.005051980761053952</v>
      </c>
      <c r="N115" s="11">
        <f t="shared" si="27"/>
        <v>0.3055073074257499</v>
      </c>
      <c r="O115" s="11">
        <f t="shared" si="28"/>
        <v>0.11885907650278178</v>
      </c>
      <c r="P115" s="11">
        <f t="shared" si="29"/>
        <v>0.42436638392853165</v>
      </c>
      <c r="Q115" s="11"/>
      <c r="R115" s="11">
        <f t="shared" si="30"/>
        <v>0.004166666666666667</v>
      </c>
      <c r="S115" s="11">
        <f t="shared" si="31"/>
        <v>0.35</v>
      </c>
      <c r="T115" s="11">
        <f t="shared" si="21"/>
        <v>0.0010833333333333335</v>
      </c>
      <c r="U115" s="11">
        <f t="shared" si="22"/>
        <v>0.00525</v>
      </c>
      <c r="V115" s="11">
        <f t="shared" si="23"/>
        <v>0.46520833333333333</v>
      </c>
      <c r="W115" s="11"/>
      <c r="X115" s="11">
        <f t="shared" si="24"/>
        <v>-0.0001980192389460485</v>
      </c>
      <c r="Y115" s="4"/>
    </row>
    <row r="116" spans="4:25" ht="18">
      <c r="D116" s="19"/>
      <c r="E116" s="19">
        <f t="shared" si="16"/>
        <v>7.864583333333333</v>
      </c>
      <c r="F116" s="19">
        <f t="shared" si="17"/>
        <v>-0.28661219175240493</v>
      </c>
      <c r="G116" s="4"/>
      <c r="H116" s="1">
        <f t="shared" si="18"/>
        <v>8</v>
      </c>
      <c r="I116" s="14">
        <v>85</v>
      </c>
      <c r="J116" s="14">
        <f t="shared" si="19"/>
        <v>85</v>
      </c>
      <c r="K116" s="11">
        <f t="shared" si="25"/>
        <v>0.003900994597759813</v>
      </c>
      <c r="L116" s="11">
        <f t="shared" si="26"/>
        <v>0.0011509861632941387</v>
      </c>
      <c r="M116" s="11">
        <f t="shared" si="20"/>
        <v>0.005051980761053952</v>
      </c>
      <c r="N116" s="11">
        <f t="shared" si="27"/>
        <v>0.3094083020235097</v>
      </c>
      <c r="O116" s="11">
        <f t="shared" si="28"/>
        <v>0.12001006266607592</v>
      </c>
      <c r="P116" s="11">
        <f t="shared" si="29"/>
        <v>0.4294183646895856</v>
      </c>
      <c r="Q116" s="11"/>
      <c r="R116" s="11">
        <f t="shared" si="30"/>
        <v>0.004166666666666667</v>
      </c>
      <c r="S116" s="11">
        <f t="shared" si="31"/>
        <v>0.35416666666666663</v>
      </c>
      <c r="T116" s="11">
        <f t="shared" si="21"/>
        <v>0.001076388888888889</v>
      </c>
      <c r="U116" s="11">
        <f t="shared" si="22"/>
        <v>0.0052430555555555555</v>
      </c>
      <c r="V116" s="11">
        <f t="shared" si="23"/>
        <v>0.4704513888888889</v>
      </c>
      <c r="W116" s="11"/>
      <c r="X116" s="11">
        <f t="shared" si="24"/>
        <v>-0.00019107479450160367</v>
      </c>
      <c r="Y116" s="4"/>
    </row>
    <row r="117" spans="4:25" ht="18">
      <c r="D117" s="19"/>
      <c r="E117" s="19">
        <f t="shared" si="16"/>
        <v>7.854166666666667</v>
      </c>
      <c r="F117" s="19">
        <f t="shared" si="17"/>
        <v>-0.27619552508573886</v>
      </c>
      <c r="G117" s="4"/>
      <c r="H117" s="1">
        <f t="shared" si="18"/>
        <v>8</v>
      </c>
      <c r="I117" s="14">
        <v>86</v>
      </c>
      <c r="J117" s="14">
        <f t="shared" si="19"/>
        <v>86</v>
      </c>
      <c r="K117" s="11">
        <f t="shared" si="25"/>
        <v>0.003907507109609161</v>
      </c>
      <c r="L117" s="11">
        <f t="shared" si="26"/>
        <v>0.0011444736514447905</v>
      </c>
      <c r="M117" s="11">
        <f t="shared" si="20"/>
        <v>0.005051980761053952</v>
      </c>
      <c r="N117" s="11">
        <f t="shared" si="27"/>
        <v>0.3133158091331189</v>
      </c>
      <c r="O117" s="11">
        <f t="shared" si="28"/>
        <v>0.12115453631752071</v>
      </c>
      <c r="P117" s="11">
        <f t="shared" si="29"/>
        <v>0.4344703454506396</v>
      </c>
      <c r="Q117" s="11"/>
      <c r="R117" s="11">
        <f t="shared" si="30"/>
        <v>0.004166666666666667</v>
      </c>
      <c r="S117" s="11">
        <f t="shared" si="31"/>
        <v>0.3583333333333333</v>
      </c>
      <c r="T117" s="11">
        <f t="shared" si="21"/>
        <v>0.0010694444444444447</v>
      </c>
      <c r="U117" s="11">
        <f t="shared" si="22"/>
        <v>0.0052361111111111115</v>
      </c>
      <c r="V117" s="11">
        <f t="shared" si="23"/>
        <v>0.4756875</v>
      </c>
      <c r="W117" s="11"/>
      <c r="X117" s="11">
        <f t="shared" si="24"/>
        <v>-0.0001841303500571597</v>
      </c>
      <c r="Y117" s="4"/>
    </row>
    <row r="118" spans="4:25" ht="18">
      <c r="D118" s="19"/>
      <c r="E118" s="19">
        <f t="shared" si="16"/>
        <v>7.84375</v>
      </c>
      <c r="F118" s="19">
        <f t="shared" si="17"/>
        <v>-0.2657788584190719</v>
      </c>
      <c r="G118" s="4"/>
      <c r="H118" s="1">
        <f t="shared" si="18"/>
        <v>8</v>
      </c>
      <c r="I118" s="14">
        <v>87</v>
      </c>
      <c r="J118" s="14">
        <f t="shared" si="19"/>
        <v>87</v>
      </c>
      <c r="K118" s="11">
        <f t="shared" si="25"/>
        <v>0.003914030493765437</v>
      </c>
      <c r="L118" s="11">
        <f t="shared" si="26"/>
        <v>0.0011379502672885147</v>
      </c>
      <c r="M118" s="11">
        <f t="shared" si="20"/>
        <v>0.005051980761053952</v>
      </c>
      <c r="N118" s="11">
        <f t="shared" si="27"/>
        <v>0.31722983962688434</v>
      </c>
      <c r="O118" s="11">
        <f t="shared" si="28"/>
        <v>0.12229248658480922</v>
      </c>
      <c r="P118" s="11">
        <f t="shared" si="29"/>
        <v>0.43952232621169357</v>
      </c>
      <c r="Q118" s="11"/>
      <c r="R118" s="11">
        <f t="shared" si="30"/>
        <v>0.004166666666666667</v>
      </c>
      <c r="S118" s="11">
        <f t="shared" si="31"/>
        <v>0.36249999999999993</v>
      </c>
      <c r="T118" s="11">
        <f t="shared" si="21"/>
        <v>0.0010625</v>
      </c>
      <c r="U118" s="11">
        <f t="shared" si="22"/>
        <v>0.005229166666666667</v>
      </c>
      <c r="V118" s="11">
        <f t="shared" si="23"/>
        <v>0.48091666666666666</v>
      </c>
      <c r="W118" s="11"/>
      <c r="X118" s="11">
        <f t="shared" si="24"/>
        <v>-0.00017718590561271487</v>
      </c>
      <c r="Y118" s="4"/>
    </row>
    <row r="119" spans="4:25" ht="18">
      <c r="D119" s="19"/>
      <c r="E119" s="19">
        <f t="shared" si="16"/>
        <v>7.833333333333333</v>
      </c>
      <c r="F119" s="19">
        <f t="shared" si="17"/>
        <v>-0.25536219175240493</v>
      </c>
      <c r="G119" s="4"/>
      <c r="H119" s="1">
        <f t="shared" si="18"/>
        <v>8</v>
      </c>
      <c r="I119" s="14">
        <v>88</v>
      </c>
      <c r="J119" s="14">
        <f t="shared" si="19"/>
        <v>88</v>
      </c>
      <c r="K119" s="11">
        <f t="shared" si="25"/>
        <v>0.003920564768379403</v>
      </c>
      <c r="L119" s="11">
        <f t="shared" si="26"/>
        <v>0.0011314159926745487</v>
      </c>
      <c r="M119" s="11">
        <f t="shared" si="20"/>
        <v>0.005051980761053952</v>
      </c>
      <c r="N119" s="11">
        <f t="shared" si="27"/>
        <v>0.32115040439526377</v>
      </c>
      <c r="O119" s="11">
        <f t="shared" si="28"/>
        <v>0.12342390257748377</v>
      </c>
      <c r="P119" s="11">
        <f t="shared" si="29"/>
        <v>0.4445743069727475</v>
      </c>
      <c r="Q119" s="11"/>
      <c r="R119" s="11">
        <f t="shared" si="30"/>
        <v>0.004166666666666667</v>
      </c>
      <c r="S119" s="11">
        <f t="shared" si="31"/>
        <v>0.3666666666666666</v>
      </c>
      <c r="T119" s="11">
        <f t="shared" si="21"/>
        <v>0.0010555555555555557</v>
      </c>
      <c r="U119" s="11">
        <f t="shared" si="22"/>
        <v>0.005222222222222222</v>
      </c>
      <c r="V119" s="11">
        <f t="shared" si="23"/>
        <v>0.4861388888888889</v>
      </c>
      <c r="W119" s="11"/>
      <c r="X119" s="11">
        <f t="shared" si="24"/>
        <v>-0.00017024146116827003</v>
      </c>
      <c r="Y119" s="4"/>
    </row>
    <row r="120" spans="4:25" ht="18">
      <c r="D120" s="19"/>
      <c r="E120" s="19">
        <f t="shared" si="16"/>
        <v>7.822916666666667</v>
      </c>
      <c r="F120" s="19">
        <f t="shared" si="17"/>
        <v>-0.24494552508573886</v>
      </c>
      <c r="G120" s="4"/>
      <c r="H120" s="1">
        <f t="shared" si="18"/>
        <v>8</v>
      </c>
      <c r="I120" s="14">
        <v>89</v>
      </c>
      <c r="J120" s="14">
        <f t="shared" si="19"/>
        <v>89</v>
      </c>
      <c r="K120" s="11">
        <f t="shared" si="25"/>
        <v>0.003927109951632124</v>
      </c>
      <c r="L120" s="11">
        <f t="shared" si="26"/>
        <v>0.0011248708094218282</v>
      </c>
      <c r="M120" s="11">
        <f t="shared" si="20"/>
        <v>0.005051980761053952</v>
      </c>
      <c r="N120" s="11">
        <f t="shared" si="27"/>
        <v>0.3250775143468959</v>
      </c>
      <c r="O120" s="11">
        <f t="shared" si="28"/>
        <v>0.12454877338690559</v>
      </c>
      <c r="P120" s="11">
        <f t="shared" si="29"/>
        <v>0.44962628773380153</v>
      </c>
      <c r="Q120" s="11"/>
      <c r="R120" s="11">
        <f t="shared" si="30"/>
        <v>0.004166666666666667</v>
      </c>
      <c r="S120" s="11">
        <f t="shared" si="31"/>
        <v>0.37083333333333324</v>
      </c>
      <c r="T120" s="11">
        <f t="shared" si="21"/>
        <v>0.0010486111111111113</v>
      </c>
      <c r="U120" s="11">
        <f t="shared" si="22"/>
        <v>0.005215277777777778</v>
      </c>
      <c r="V120" s="11">
        <f t="shared" si="23"/>
        <v>0.4913541666666667</v>
      </c>
      <c r="W120" s="11"/>
      <c r="X120" s="11">
        <f t="shared" si="24"/>
        <v>-0.00016329701672382606</v>
      </c>
      <c r="Y120" s="4"/>
    </row>
    <row r="121" spans="4:25" ht="18">
      <c r="D121" s="19"/>
      <c r="E121" s="19">
        <f t="shared" si="16"/>
        <v>7.812500000000001</v>
      </c>
      <c r="F121" s="19">
        <f t="shared" si="17"/>
        <v>-0.23452885841907278</v>
      </c>
      <c r="G121" s="4"/>
      <c r="H121" s="1">
        <f t="shared" si="18"/>
        <v>8</v>
      </c>
      <c r="I121" s="14">
        <v>90</v>
      </c>
      <c r="J121" s="14">
        <f t="shared" si="19"/>
        <v>90</v>
      </c>
      <c r="K121" s="11">
        <f t="shared" si="25"/>
        <v>0.003933666061735016</v>
      </c>
      <c r="L121" s="11">
        <f t="shared" si="26"/>
        <v>0.0011183146993189357</v>
      </c>
      <c r="M121" s="11">
        <f t="shared" si="20"/>
        <v>0.005051980761053952</v>
      </c>
      <c r="N121" s="11">
        <f t="shared" si="27"/>
        <v>0.3290111804086309</v>
      </c>
      <c r="O121" s="11">
        <f t="shared" si="28"/>
        <v>0.12566708808622454</v>
      </c>
      <c r="P121" s="11">
        <f t="shared" si="29"/>
        <v>0.4546782684948555</v>
      </c>
      <c r="Q121" s="11"/>
      <c r="R121" s="11">
        <f t="shared" si="30"/>
        <v>0.004166666666666667</v>
      </c>
      <c r="S121" s="11">
        <f t="shared" si="31"/>
        <v>0.3749999999999999</v>
      </c>
      <c r="T121" s="11">
        <f t="shared" si="21"/>
        <v>0.0010416666666666669</v>
      </c>
      <c r="U121" s="11">
        <f t="shared" si="22"/>
        <v>0.005208333333333334</v>
      </c>
      <c r="V121" s="11">
        <f t="shared" si="23"/>
        <v>0.4965625</v>
      </c>
      <c r="W121" s="11"/>
      <c r="X121" s="11">
        <f t="shared" si="24"/>
        <v>-0.0001563525722793821</v>
      </c>
      <c r="Y121" s="4"/>
    </row>
    <row r="122" spans="4:25" ht="18">
      <c r="D122" s="19"/>
      <c r="E122" s="19">
        <f t="shared" si="16"/>
        <v>7.802083333333334</v>
      </c>
      <c r="F122" s="19">
        <f t="shared" si="17"/>
        <v>-0.22411219175240582</v>
      </c>
      <c r="G122" s="4"/>
      <c r="H122" s="1">
        <f t="shared" si="18"/>
        <v>8</v>
      </c>
      <c r="I122" s="14">
        <v>91</v>
      </c>
      <c r="J122" s="14">
        <f t="shared" si="19"/>
        <v>91</v>
      </c>
      <c r="K122" s="11">
        <f t="shared" si="25"/>
        <v>0.0039402331169298985</v>
      </c>
      <c r="L122" s="11">
        <f t="shared" si="26"/>
        <v>0.0011117476441240533</v>
      </c>
      <c r="M122" s="11">
        <f t="shared" si="20"/>
        <v>0.005051980761053952</v>
      </c>
      <c r="N122" s="11">
        <f t="shared" si="27"/>
        <v>0.33295141352556085</v>
      </c>
      <c r="O122" s="11">
        <f t="shared" si="28"/>
        <v>0.1267788357303486</v>
      </c>
      <c r="P122" s="11">
        <f t="shared" si="29"/>
        <v>0.45973024925590944</v>
      </c>
      <c r="Q122" s="11"/>
      <c r="R122" s="11">
        <f t="shared" si="30"/>
        <v>0.004166666666666667</v>
      </c>
      <c r="S122" s="11">
        <f t="shared" si="31"/>
        <v>0.37916666666666654</v>
      </c>
      <c r="T122" s="11">
        <f t="shared" si="21"/>
        <v>0.0010347222222222225</v>
      </c>
      <c r="U122" s="11">
        <f t="shared" si="22"/>
        <v>0.005201388888888889</v>
      </c>
      <c r="V122" s="11">
        <f t="shared" si="23"/>
        <v>0.5017638888888889</v>
      </c>
      <c r="W122" s="11"/>
      <c r="X122" s="11">
        <f t="shared" si="24"/>
        <v>-0.00014940812783493726</v>
      </c>
      <c r="Y122" s="4"/>
    </row>
    <row r="123" spans="4:25" ht="18">
      <c r="D123" s="19"/>
      <c r="E123" s="19">
        <f t="shared" si="16"/>
        <v>7.791666666666666</v>
      </c>
      <c r="F123" s="19">
        <f t="shared" si="17"/>
        <v>-0.21369552508573797</v>
      </c>
      <c r="G123" s="4"/>
      <c r="H123" s="1">
        <f t="shared" si="18"/>
        <v>8</v>
      </c>
      <c r="I123" s="14">
        <v>92</v>
      </c>
      <c r="J123" s="14">
        <f t="shared" si="19"/>
        <v>92</v>
      </c>
      <c r="K123" s="11">
        <f t="shared" si="25"/>
        <v>0.003946811135489047</v>
      </c>
      <c r="L123" s="11">
        <f t="shared" si="26"/>
        <v>0.001105169625564905</v>
      </c>
      <c r="M123" s="11">
        <f t="shared" si="20"/>
        <v>0.005051980761053952</v>
      </c>
      <c r="N123" s="11">
        <f t="shared" si="27"/>
        <v>0.3368982246610499</v>
      </c>
      <c r="O123" s="11">
        <f t="shared" si="28"/>
        <v>0.1278840053559135</v>
      </c>
      <c r="P123" s="11">
        <f t="shared" si="29"/>
        <v>0.4647822300169634</v>
      </c>
      <c r="Q123" s="11"/>
      <c r="R123" s="11">
        <f t="shared" si="30"/>
        <v>0.004166666666666667</v>
      </c>
      <c r="S123" s="11">
        <f t="shared" si="31"/>
        <v>0.3833333333333332</v>
      </c>
      <c r="T123" s="11">
        <f t="shared" si="21"/>
        <v>0.001027777777777778</v>
      </c>
      <c r="U123" s="11">
        <f t="shared" si="22"/>
        <v>0.005194444444444444</v>
      </c>
      <c r="V123" s="11">
        <f t="shared" si="23"/>
        <v>0.5069583333333333</v>
      </c>
      <c r="W123" s="11"/>
      <c r="X123" s="11">
        <f t="shared" si="24"/>
        <v>-0.00014246368339049242</v>
      </c>
      <c r="Y123" s="4"/>
    </row>
    <row r="124" spans="4:25" ht="18">
      <c r="D124" s="19"/>
      <c r="E124" s="19">
        <f t="shared" si="16"/>
        <v>7.78125</v>
      </c>
      <c r="F124" s="19">
        <f t="shared" si="17"/>
        <v>-0.2032788584190719</v>
      </c>
      <c r="G124" s="4"/>
      <c r="H124" s="1">
        <f t="shared" si="18"/>
        <v>8</v>
      </c>
      <c r="I124" s="14">
        <v>93</v>
      </c>
      <c r="J124" s="14">
        <f t="shared" si="19"/>
        <v>93</v>
      </c>
      <c r="K124" s="11">
        <f t="shared" si="25"/>
        <v>0.0039534001357152395</v>
      </c>
      <c r="L124" s="11">
        <f t="shared" si="26"/>
        <v>0.0010985806253387123</v>
      </c>
      <c r="M124" s="11">
        <f t="shared" si="20"/>
        <v>0.005051980761053952</v>
      </c>
      <c r="N124" s="11">
        <f t="shared" si="27"/>
        <v>0.3408516247967651</v>
      </c>
      <c r="O124" s="11">
        <f t="shared" si="28"/>
        <v>0.1289825859812522</v>
      </c>
      <c r="P124" s="11">
        <f t="shared" si="29"/>
        <v>0.46983421077801735</v>
      </c>
      <c r="Q124" s="11"/>
      <c r="R124" s="11">
        <f t="shared" si="30"/>
        <v>0.004166666666666667</v>
      </c>
      <c r="S124" s="11">
        <f t="shared" si="31"/>
        <v>0.38749999999999984</v>
      </c>
      <c r="T124" s="11">
        <f t="shared" si="21"/>
        <v>0.0010208333333333337</v>
      </c>
      <c r="U124" s="11">
        <f t="shared" si="22"/>
        <v>0.0051875</v>
      </c>
      <c r="V124" s="11">
        <f t="shared" si="23"/>
        <v>0.5121458333333333</v>
      </c>
      <c r="W124" s="11"/>
      <c r="X124" s="11">
        <f t="shared" si="24"/>
        <v>-0.00013551923894604846</v>
      </c>
      <c r="Y124" s="4"/>
    </row>
    <row r="125" spans="4:25" ht="18">
      <c r="D125" s="19"/>
      <c r="E125" s="19">
        <f t="shared" si="16"/>
        <v>7.770833333333335</v>
      </c>
      <c r="F125" s="19">
        <f t="shared" si="17"/>
        <v>-0.1928621917524067</v>
      </c>
      <c r="G125" s="4"/>
      <c r="H125" s="1">
        <f t="shared" si="18"/>
        <v>8</v>
      </c>
      <c r="I125" s="14">
        <v>94</v>
      </c>
      <c r="J125" s="14">
        <f t="shared" si="19"/>
        <v>94</v>
      </c>
      <c r="K125" s="11">
        <f t="shared" si="25"/>
        <v>0.00396000013594181</v>
      </c>
      <c r="L125" s="11">
        <f t="shared" si="26"/>
        <v>0.001091980625112142</v>
      </c>
      <c r="M125" s="11">
        <f t="shared" si="20"/>
        <v>0.005051980761053952</v>
      </c>
      <c r="N125" s="11">
        <f t="shared" si="27"/>
        <v>0.34481162493270695</v>
      </c>
      <c r="O125" s="11">
        <f t="shared" si="28"/>
        <v>0.13007456660636435</v>
      </c>
      <c r="P125" s="11">
        <f t="shared" si="29"/>
        <v>0.4748861915390713</v>
      </c>
      <c r="Q125" s="11"/>
      <c r="R125" s="11">
        <f t="shared" si="30"/>
        <v>0.004166666666666667</v>
      </c>
      <c r="S125" s="11">
        <f t="shared" si="31"/>
        <v>0.3916666666666665</v>
      </c>
      <c r="T125" s="11">
        <f t="shared" si="21"/>
        <v>0.0010138888888888893</v>
      </c>
      <c r="U125" s="11">
        <f t="shared" si="22"/>
        <v>0.005180555555555556</v>
      </c>
      <c r="V125" s="11">
        <f t="shared" si="23"/>
        <v>0.5173263888888888</v>
      </c>
      <c r="W125" s="11"/>
      <c r="X125" s="11">
        <f t="shared" si="24"/>
        <v>-0.00012857479450160449</v>
      </c>
      <c r="Y125" s="4"/>
    </row>
    <row r="126" spans="4:25" ht="18">
      <c r="D126" s="19"/>
      <c r="E126" s="19">
        <f t="shared" si="16"/>
        <v>7.760416666666667</v>
      </c>
      <c r="F126" s="19">
        <f t="shared" si="17"/>
        <v>-0.18244552508573886</v>
      </c>
      <c r="G126" s="4"/>
      <c r="H126" s="1">
        <f t="shared" si="18"/>
        <v>8</v>
      </c>
      <c r="I126" s="14">
        <v>95</v>
      </c>
      <c r="J126" s="14">
        <f t="shared" si="19"/>
        <v>95</v>
      </c>
      <c r="K126" s="11">
        <f t="shared" si="25"/>
        <v>0.003966611154532697</v>
      </c>
      <c r="L126" s="11">
        <f t="shared" si="26"/>
        <v>0.0010853696065212552</v>
      </c>
      <c r="M126" s="11">
        <f t="shared" si="20"/>
        <v>0.005051980761053952</v>
      </c>
      <c r="N126" s="11">
        <f t="shared" si="27"/>
        <v>0.3487782360872396</v>
      </c>
      <c r="O126" s="11">
        <f t="shared" si="28"/>
        <v>0.1311599362128856</v>
      </c>
      <c r="P126" s="11">
        <f t="shared" si="29"/>
        <v>0.47993817230012525</v>
      </c>
      <c r="Q126" s="11"/>
      <c r="R126" s="11">
        <f t="shared" si="30"/>
        <v>0.004166666666666667</v>
      </c>
      <c r="S126" s="11">
        <f t="shared" si="31"/>
        <v>0.39583333333333315</v>
      </c>
      <c r="T126" s="11">
        <f t="shared" si="21"/>
        <v>0.0010069444444444449</v>
      </c>
      <c r="U126" s="11">
        <f t="shared" si="22"/>
        <v>0.0051736111111111115</v>
      </c>
      <c r="V126" s="11">
        <f t="shared" si="23"/>
        <v>0.5225</v>
      </c>
      <c r="W126" s="11"/>
      <c r="X126" s="11">
        <f t="shared" si="24"/>
        <v>-0.00012163035005715965</v>
      </c>
      <c r="Y126" s="4"/>
    </row>
    <row r="127" spans="4:25" ht="18">
      <c r="D127" s="19"/>
      <c r="E127" s="19">
        <f t="shared" si="16"/>
        <v>7.75</v>
      </c>
      <c r="F127" s="19">
        <f t="shared" si="17"/>
        <v>-0.1720288584190719</v>
      </c>
      <c r="G127" s="4"/>
      <c r="H127" s="1">
        <f t="shared" si="18"/>
        <v>9</v>
      </c>
      <c r="I127" s="14">
        <v>96</v>
      </c>
      <c r="J127" s="14">
        <f t="shared" si="19"/>
        <v>96</v>
      </c>
      <c r="K127" s="11">
        <f t="shared" si="25"/>
        <v>0.003973233209882502</v>
      </c>
      <c r="L127" s="11">
        <f t="shared" si="26"/>
        <v>0.0010787475511714502</v>
      </c>
      <c r="M127" s="11">
        <f t="shared" si="20"/>
        <v>0.005051980761053952</v>
      </c>
      <c r="N127" s="11">
        <f t="shared" si="27"/>
        <v>0.35275146929712214</v>
      </c>
      <c r="O127" s="11">
        <f t="shared" si="28"/>
        <v>0.13223868376405706</v>
      </c>
      <c r="P127" s="11">
        <f t="shared" si="29"/>
        <v>0.4849901530611792</v>
      </c>
      <c r="Q127" s="11"/>
      <c r="R127" s="11">
        <f t="shared" si="30"/>
        <v>0.004166666666666667</v>
      </c>
      <c r="S127" s="11">
        <f t="shared" si="31"/>
        <v>0.3999999999999998</v>
      </c>
      <c r="T127" s="11">
        <f t="shared" si="21"/>
        <v>0.0010000000000000005</v>
      </c>
      <c r="U127" s="11">
        <f t="shared" si="22"/>
        <v>0.005166666666666667</v>
      </c>
      <c r="V127" s="11">
        <f t="shared" si="23"/>
        <v>0.5276666666666666</v>
      </c>
      <c r="W127" s="11"/>
      <c r="X127" s="11">
        <f t="shared" si="24"/>
        <v>-0.00011468590561271481</v>
      </c>
      <c r="Y127" s="4"/>
    </row>
    <row r="128" spans="4:25" ht="18">
      <c r="D128" s="19"/>
      <c r="E128" s="19">
        <f t="shared" si="16"/>
        <v>7.739583333333334</v>
      </c>
      <c r="F128" s="19">
        <f t="shared" si="17"/>
        <v>-0.16161219175240582</v>
      </c>
      <c r="G128" s="4"/>
      <c r="H128" s="1">
        <f t="shared" si="18"/>
        <v>9</v>
      </c>
      <c r="I128" s="14">
        <v>97</v>
      </c>
      <c r="J128" s="14">
        <f t="shared" si="19"/>
        <v>97</v>
      </c>
      <c r="K128" s="11">
        <f t="shared" si="25"/>
        <v>0.0039798663204165296</v>
      </c>
      <c r="L128" s="11">
        <f t="shared" si="26"/>
        <v>0.0010721144406374223</v>
      </c>
      <c r="M128" s="11">
        <f t="shared" si="20"/>
        <v>0.005051980761053952</v>
      </c>
      <c r="N128" s="11">
        <f t="shared" si="27"/>
        <v>0.35673133561753867</v>
      </c>
      <c r="O128" s="11">
        <f t="shared" si="28"/>
        <v>0.1333107982046945</v>
      </c>
      <c r="P128" s="11">
        <f t="shared" si="29"/>
        <v>0.49004213382223316</v>
      </c>
      <c r="Q128" s="11"/>
      <c r="R128" s="11">
        <f t="shared" si="30"/>
        <v>0.004166666666666667</v>
      </c>
      <c r="S128" s="11">
        <f t="shared" si="31"/>
        <v>0.40416666666666645</v>
      </c>
      <c r="T128" s="11">
        <f t="shared" si="21"/>
        <v>0.000993055555555556</v>
      </c>
      <c r="U128" s="11">
        <f t="shared" si="22"/>
        <v>0.005159722222222223</v>
      </c>
      <c r="V128" s="11">
        <f t="shared" si="23"/>
        <v>0.5328263888888889</v>
      </c>
      <c r="W128" s="11"/>
      <c r="X128" s="11">
        <f t="shared" si="24"/>
        <v>-0.00010774146116827085</v>
      </c>
      <c r="Y128" s="4"/>
    </row>
    <row r="129" spans="4:25" ht="18">
      <c r="D129" s="19"/>
      <c r="E129" s="19">
        <f t="shared" si="16"/>
        <v>7.729166666666668</v>
      </c>
      <c r="F129" s="19">
        <f t="shared" si="17"/>
        <v>-0.15119552508573975</v>
      </c>
      <c r="G129" s="4"/>
      <c r="H129" s="1">
        <f t="shared" si="18"/>
        <v>9</v>
      </c>
      <c r="I129" s="14">
        <v>98</v>
      </c>
      <c r="J129" s="14">
        <f t="shared" si="19"/>
        <v>98</v>
      </c>
      <c r="K129" s="11">
        <f t="shared" si="25"/>
        <v>0.003986510504590848</v>
      </c>
      <c r="L129" s="11">
        <f t="shared" si="26"/>
        <v>0.001065470256463104</v>
      </c>
      <c r="M129" s="11">
        <f t="shared" si="20"/>
        <v>0.005051980761053952</v>
      </c>
      <c r="N129" s="11">
        <f t="shared" si="27"/>
        <v>0.36071784612212954</v>
      </c>
      <c r="O129" s="11">
        <f t="shared" si="28"/>
        <v>0.1343762684611576</v>
      </c>
      <c r="P129" s="11">
        <f t="shared" si="29"/>
        <v>0.4950941145832871</v>
      </c>
      <c r="Q129" s="11"/>
      <c r="R129" s="11">
        <f t="shared" si="30"/>
        <v>0.004166666666666667</v>
      </c>
      <c r="S129" s="11">
        <f t="shared" si="31"/>
        <v>0.4083333333333331</v>
      </c>
      <c r="T129" s="11">
        <f t="shared" si="21"/>
        <v>0.0009861111111111116</v>
      </c>
      <c r="U129" s="11">
        <f t="shared" si="22"/>
        <v>0.005152777777777779</v>
      </c>
      <c r="V129" s="11">
        <f t="shared" si="23"/>
        <v>0.5379791666666667</v>
      </c>
      <c r="W129" s="11"/>
      <c r="X129" s="11">
        <f t="shared" si="24"/>
        <v>-0.00010079701672382688</v>
      </c>
      <c r="Y129" s="4"/>
    </row>
    <row r="130" spans="4:25" ht="18">
      <c r="D130" s="19"/>
      <c r="E130" s="19">
        <f t="shared" si="16"/>
        <v>7.718750000000001</v>
      </c>
      <c r="F130" s="19">
        <f t="shared" si="17"/>
        <v>-0.14077885841907278</v>
      </c>
      <c r="G130" s="4"/>
      <c r="H130" s="1">
        <f t="shared" si="18"/>
        <v>9</v>
      </c>
      <c r="I130" s="14">
        <v>99</v>
      </c>
      <c r="J130" s="14">
        <f t="shared" si="19"/>
        <v>99</v>
      </c>
      <c r="K130" s="11">
        <f aca="true" t="shared" si="32" ref="K130:K161">IF(J130&gt;0,$D$9/(1-$D$6)^(J130-1),0)</f>
        <v>0.003993165780892335</v>
      </c>
      <c r="L130" s="11">
        <f t="shared" si="26"/>
        <v>0.0010588149801616167</v>
      </c>
      <c r="M130" s="11">
        <f t="shared" si="20"/>
        <v>0.005051980761053952</v>
      </c>
      <c r="N130" s="11">
        <f t="shared" si="27"/>
        <v>0.36471101190302185</v>
      </c>
      <c r="O130" s="11">
        <f t="shared" si="28"/>
        <v>0.13543508344131922</v>
      </c>
      <c r="P130" s="11">
        <f t="shared" si="29"/>
        <v>0.5001460953443411</v>
      </c>
      <c r="Q130" s="11"/>
      <c r="R130" s="11">
        <f t="shared" si="30"/>
        <v>0.004166666666666667</v>
      </c>
      <c r="S130" s="11">
        <f t="shared" si="31"/>
        <v>0.41249999999999976</v>
      </c>
      <c r="T130" s="11">
        <f t="shared" si="21"/>
        <v>0.000979166666666667</v>
      </c>
      <c r="U130" s="11">
        <f t="shared" si="22"/>
        <v>0.005145833333333334</v>
      </c>
      <c r="V130" s="11">
        <f t="shared" si="23"/>
        <v>0.543125</v>
      </c>
      <c r="W130" s="11"/>
      <c r="X130" s="11">
        <f t="shared" si="24"/>
        <v>-9.385257227938204E-05</v>
      </c>
      <c r="Y130" s="4"/>
    </row>
    <row r="131" spans="4:25" ht="18">
      <c r="D131" s="19"/>
      <c r="E131" s="19">
        <f t="shared" si="16"/>
        <v>7.708333333333334</v>
      </c>
      <c r="F131" s="19">
        <f t="shared" si="17"/>
        <v>-0.13036219175240582</v>
      </c>
      <c r="G131" s="4"/>
      <c r="H131" s="1">
        <f t="shared" si="18"/>
        <v>9</v>
      </c>
      <c r="I131" s="14">
        <v>100</v>
      </c>
      <c r="J131" s="14">
        <f t="shared" si="19"/>
        <v>100</v>
      </c>
      <c r="K131" s="11">
        <f t="shared" si="32"/>
        <v>0.0039998321678387325</v>
      </c>
      <c r="L131" s="11">
        <f t="shared" si="26"/>
        <v>0.0010521485932152193</v>
      </c>
      <c r="M131" s="11">
        <f t="shared" si="20"/>
        <v>0.005051980761053952</v>
      </c>
      <c r="N131" s="11">
        <f t="shared" si="27"/>
        <v>0.3687108440708606</v>
      </c>
      <c r="O131" s="11">
        <f t="shared" si="28"/>
        <v>0.13648723203453444</v>
      </c>
      <c r="P131" s="11">
        <f t="shared" si="29"/>
        <v>0.505198076105395</v>
      </c>
      <c r="Q131" s="11"/>
      <c r="R131" s="11">
        <f t="shared" si="30"/>
        <v>0.004166666666666667</v>
      </c>
      <c r="S131" s="11">
        <f t="shared" si="31"/>
        <v>0.4166666666666664</v>
      </c>
      <c r="T131" s="11">
        <f t="shared" si="21"/>
        <v>0.0009722222222222227</v>
      </c>
      <c r="U131" s="11">
        <f t="shared" si="22"/>
        <v>0.005138888888888889</v>
      </c>
      <c r="V131" s="11">
        <f t="shared" si="23"/>
        <v>0.5482638888888889</v>
      </c>
      <c r="W131" s="11"/>
      <c r="X131" s="11">
        <f t="shared" si="24"/>
        <v>-8.69081278349372E-05</v>
      </c>
      <c r="Y131" s="4"/>
    </row>
    <row r="132" spans="4:25" ht="18">
      <c r="D132" s="19"/>
      <c r="E132" s="19">
        <f t="shared" si="16"/>
        <v>7.697916666666668</v>
      </c>
      <c r="F132" s="19">
        <f t="shared" si="17"/>
        <v>-0.11994552508573975</v>
      </c>
      <c r="G132" s="4"/>
      <c r="H132" s="1">
        <f t="shared" si="18"/>
        <v>9</v>
      </c>
      <c r="I132" s="14">
        <v>101</v>
      </c>
      <c r="J132" s="14">
        <f t="shared" si="19"/>
        <v>101</v>
      </c>
      <c r="K132" s="11">
        <f t="shared" si="32"/>
        <v>0.004006509683978698</v>
      </c>
      <c r="L132" s="11">
        <f t="shared" si="26"/>
        <v>0.0010454710770752542</v>
      </c>
      <c r="M132" s="11">
        <f t="shared" si="20"/>
        <v>0.005051980761053952</v>
      </c>
      <c r="N132" s="11">
        <f t="shared" si="27"/>
        <v>0.3727173537548393</v>
      </c>
      <c r="O132" s="11">
        <f t="shared" si="28"/>
        <v>0.1375327031116097</v>
      </c>
      <c r="P132" s="11">
        <f t="shared" si="29"/>
        <v>0.510250056866449</v>
      </c>
      <c r="Q132" s="11"/>
      <c r="R132" s="11">
        <f t="shared" si="30"/>
        <v>0.004166666666666667</v>
      </c>
      <c r="S132" s="11">
        <f t="shared" si="31"/>
        <v>0.42083333333333306</v>
      </c>
      <c r="T132" s="11">
        <f t="shared" si="21"/>
        <v>0.0009652777777777783</v>
      </c>
      <c r="U132" s="11">
        <f t="shared" si="22"/>
        <v>0.005131944444444445</v>
      </c>
      <c r="V132" s="11">
        <f t="shared" si="23"/>
        <v>0.5533958333333333</v>
      </c>
      <c r="W132" s="11"/>
      <c r="X132" s="11">
        <f t="shared" si="24"/>
        <v>-7.996368339049324E-05</v>
      </c>
      <c r="Y132" s="4"/>
    </row>
    <row r="133" spans="4:25" ht="18">
      <c r="D133" s="19"/>
      <c r="E133" s="19">
        <f t="shared" si="16"/>
        <v>7.6875</v>
      </c>
      <c r="F133" s="19">
        <f t="shared" si="17"/>
        <v>-0.1095288584190719</v>
      </c>
      <c r="G133" s="4"/>
      <c r="H133" s="1">
        <f t="shared" si="18"/>
        <v>9</v>
      </c>
      <c r="I133" s="14">
        <v>102</v>
      </c>
      <c r="J133" s="14">
        <f t="shared" si="19"/>
        <v>102</v>
      </c>
      <c r="K133" s="11">
        <f t="shared" si="32"/>
        <v>0.004013198347891851</v>
      </c>
      <c r="L133" s="11">
        <f t="shared" si="26"/>
        <v>0.0010387824131621011</v>
      </c>
      <c r="M133" s="11">
        <f t="shared" si="20"/>
        <v>0.005051980761053952</v>
      </c>
      <c r="N133" s="11">
        <f t="shared" si="27"/>
        <v>0.37673055210273115</v>
      </c>
      <c r="O133" s="11">
        <f t="shared" si="28"/>
        <v>0.1385714855247718</v>
      </c>
      <c r="P133" s="11">
        <f t="shared" si="29"/>
        <v>0.5153020376275029</v>
      </c>
      <c r="Q133" s="11"/>
      <c r="R133" s="11">
        <f t="shared" si="30"/>
        <v>0.004166666666666667</v>
      </c>
      <c r="S133" s="11">
        <f t="shared" si="31"/>
        <v>0.4249999999999997</v>
      </c>
      <c r="T133" s="11">
        <f t="shared" si="21"/>
        <v>0.0009583333333333338</v>
      </c>
      <c r="U133" s="11">
        <f t="shared" si="22"/>
        <v>0.005125</v>
      </c>
      <c r="V133" s="11">
        <f t="shared" si="23"/>
        <v>0.5585208333333334</v>
      </c>
      <c r="W133" s="11"/>
      <c r="X133" s="11">
        <f t="shared" si="24"/>
        <v>-7.30192389460484E-05</v>
      </c>
      <c r="Y133" s="4"/>
    </row>
    <row r="134" spans="4:25" ht="18">
      <c r="D134" s="19"/>
      <c r="E134" s="19">
        <f t="shared" si="16"/>
        <v>7.677083333333334</v>
      </c>
      <c r="F134" s="19">
        <f t="shared" si="17"/>
        <v>-0.09911219175240582</v>
      </c>
      <c r="G134" s="4"/>
      <c r="H134" s="1">
        <f t="shared" si="18"/>
        <v>9</v>
      </c>
      <c r="I134" s="14">
        <v>103</v>
      </c>
      <c r="J134" s="14">
        <f t="shared" si="19"/>
        <v>103</v>
      </c>
      <c r="K134" s="11">
        <f t="shared" si="32"/>
        <v>0.004019898178188833</v>
      </c>
      <c r="L134" s="11">
        <f t="shared" si="26"/>
        <v>0.0010320825828651192</v>
      </c>
      <c r="M134" s="11">
        <f t="shared" si="20"/>
        <v>0.005051980761053952</v>
      </c>
      <c r="N134" s="11">
        <f t="shared" si="27"/>
        <v>0.38075045028091997</v>
      </c>
      <c r="O134" s="11">
        <f t="shared" si="28"/>
        <v>0.1396035681076369</v>
      </c>
      <c r="P134" s="11">
        <f t="shared" si="29"/>
        <v>0.5203540183885569</v>
      </c>
      <c r="Q134" s="11"/>
      <c r="R134" s="11">
        <f t="shared" si="30"/>
        <v>0.004166666666666667</v>
      </c>
      <c r="S134" s="11">
        <f t="shared" si="31"/>
        <v>0.42916666666666636</v>
      </c>
      <c r="T134" s="11">
        <f t="shared" si="21"/>
        <v>0.0009513888888888894</v>
      </c>
      <c r="U134" s="11">
        <f t="shared" si="22"/>
        <v>0.005118055555555556</v>
      </c>
      <c r="V134" s="11">
        <f t="shared" si="23"/>
        <v>0.5636388888888889</v>
      </c>
      <c r="W134" s="11"/>
      <c r="X134" s="11">
        <f t="shared" si="24"/>
        <v>-6.607479450160443E-05</v>
      </c>
      <c r="Y134" s="4"/>
    </row>
    <row r="135" spans="4:25" ht="18">
      <c r="D135" s="19"/>
      <c r="E135" s="19">
        <f t="shared" si="16"/>
        <v>7.666666666666667</v>
      </c>
      <c r="F135" s="19">
        <f t="shared" si="17"/>
        <v>-0.08869552508573886</v>
      </c>
      <c r="G135" s="4"/>
      <c r="H135" s="1">
        <f t="shared" si="18"/>
        <v>9</v>
      </c>
      <c r="I135" s="14">
        <v>104</v>
      </c>
      <c r="J135" s="14">
        <f t="shared" si="19"/>
        <v>104</v>
      </c>
      <c r="K135" s="11">
        <f t="shared" si="32"/>
        <v>0.0040266091935113515</v>
      </c>
      <c r="L135" s="11">
        <f t="shared" si="26"/>
        <v>0.0010253715675426003</v>
      </c>
      <c r="M135" s="11">
        <f t="shared" si="20"/>
        <v>0.005051980761053952</v>
      </c>
      <c r="N135" s="11">
        <f t="shared" si="27"/>
        <v>0.3847770594744313</v>
      </c>
      <c r="O135" s="11">
        <f t="shared" si="28"/>
        <v>0.1406289396751795</v>
      </c>
      <c r="P135" s="11">
        <f t="shared" si="29"/>
        <v>0.5254059991496108</v>
      </c>
      <c r="Q135" s="11"/>
      <c r="R135" s="11">
        <f t="shared" si="30"/>
        <v>0.004166666666666667</v>
      </c>
      <c r="S135" s="11">
        <f t="shared" si="31"/>
        <v>0.433333333333333</v>
      </c>
      <c r="T135" s="11">
        <f t="shared" si="21"/>
        <v>0.000944444444444445</v>
      </c>
      <c r="U135" s="11">
        <f t="shared" si="22"/>
        <v>0.005111111111111111</v>
      </c>
      <c r="V135" s="11">
        <f t="shared" si="23"/>
        <v>0.56875</v>
      </c>
      <c r="W135" s="11"/>
      <c r="X135" s="11">
        <f t="shared" si="24"/>
        <v>-5.9130350057159595E-05</v>
      </c>
      <c r="Y135" s="4"/>
    </row>
    <row r="136" spans="4:25" ht="18">
      <c r="D136" s="19"/>
      <c r="E136" s="19">
        <f t="shared" si="16"/>
        <v>7.656250000000001</v>
      </c>
      <c r="F136" s="19">
        <f t="shared" si="17"/>
        <v>-0.07827885841907278</v>
      </c>
      <c r="G136" s="4"/>
      <c r="H136" s="1">
        <f t="shared" si="18"/>
        <v>9</v>
      </c>
      <c r="I136" s="14">
        <v>105</v>
      </c>
      <c r="J136" s="14">
        <f t="shared" si="19"/>
        <v>105</v>
      </c>
      <c r="K136" s="11">
        <f t="shared" si="32"/>
        <v>0.004033331412532239</v>
      </c>
      <c r="L136" s="11">
        <f t="shared" si="26"/>
        <v>0.0010186493485217132</v>
      </c>
      <c r="M136" s="11">
        <f t="shared" si="20"/>
        <v>0.005051980761053952</v>
      </c>
      <c r="N136" s="11">
        <f t="shared" si="27"/>
        <v>0.38881039088696356</v>
      </c>
      <c r="O136" s="11">
        <f t="shared" si="28"/>
        <v>0.14164758902370123</v>
      </c>
      <c r="P136" s="11">
        <f t="shared" si="29"/>
        <v>0.5304579799106648</v>
      </c>
      <c r="Q136" s="11"/>
      <c r="R136" s="11">
        <f t="shared" si="30"/>
        <v>0.004166666666666667</v>
      </c>
      <c r="S136" s="11">
        <f t="shared" si="31"/>
        <v>0.43749999999999967</v>
      </c>
      <c r="T136" s="11">
        <f t="shared" si="21"/>
        <v>0.0009375000000000006</v>
      </c>
      <c r="U136" s="11">
        <f t="shared" si="22"/>
        <v>0.0051041666666666674</v>
      </c>
      <c r="V136" s="11">
        <f t="shared" si="23"/>
        <v>0.5738541666666667</v>
      </c>
      <c r="W136" s="11"/>
      <c r="X136" s="11">
        <f t="shared" si="24"/>
        <v>-5.2185905612715626E-05</v>
      </c>
      <c r="Y136" s="4"/>
    </row>
    <row r="137" spans="4:25" ht="18">
      <c r="D137" s="19"/>
      <c r="E137" s="19">
        <f t="shared" si="16"/>
        <v>7.645833333333334</v>
      </c>
      <c r="F137" s="19">
        <f t="shared" si="17"/>
        <v>-0.06786219175240582</v>
      </c>
      <c r="G137" s="4"/>
      <c r="H137" s="1">
        <f t="shared" si="18"/>
        <v>9</v>
      </c>
      <c r="I137" s="14">
        <v>106</v>
      </c>
      <c r="J137" s="14">
        <f t="shared" si="19"/>
        <v>106</v>
      </c>
      <c r="K137" s="11">
        <f t="shared" si="32"/>
        <v>0.004040064853955498</v>
      </c>
      <c r="L137" s="11">
        <f t="shared" si="26"/>
        <v>0.001011915907098454</v>
      </c>
      <c r="M137" s="11">
        <f t="shared" si="20"/>
        <v>0.005051980761053952</v>
      </c>
      <c r="N137" s="11">
        <f t="shared" si="27"/>
        <v>0.39285045574091904</v>
      </c>
      <c r="O137" s="11">
        <f t="shared" si="28"/>
        <v>0.14265950493079968</v>
      </c>
      <c r="P137" s="11">
        <f t="shared" si="29"/>
        <v>0.5355099606717187</v>
      </c>
      <c r="Q137" s="11"/>
      <c r="R137" s="11">
        <f t="shared" si="30"/>
        <v>0.004166666666666667</v>
      </c>
      <c r="S137" s="11">
        <f t="shared" si="31"/>
        <v>0.4416666666666663</v>
      </c>
      <c r="T137" s="11">
        <f t="shared" si="21"/>
        <v>0.0009305555555555562</v>
      </c>
      <c r="U137" s="11">
        <f t="shared" si="22"/>
        <v>0.005097222222222223</v>
      </c>
      <c r="V137" s="11">
        <f t="shared" si="23"/>
        <v>0.5789513888888889</v>
      </c>
      <c r="W137" s="11"/>
      <c r="X137" s="11">
        <f t="shared" si="24"/>
        <v>-4.524146116827079E-05</v>
      </c>
      <c r="Y137" s="4"/>
    </row>
    <row r="138" spans="4:25" ht="18">
      <c r="D138" s="19"/>
      <c r="E138" s="19">
        <f t="shared" si="16"/>
        <v>7.635416666666668</v>
      </c>
      <c r="F138" s="19">
        <f t="shared" si="17"/>
        <v>-0.057445525085739746</v>
      </c>
      <c r="G138" s="4"/>
      <c r="H138" s="1">
        <f t="shared" si="18"/>
        <v>9</v>
      </c>
      <c r="I138" s="14">
        <v>107</v>
      </c>
      <c r="J138" s="14">
        <f t="shared" si="19"/>
        <v>107</v>
      </c>
      <c r="K138" s="11">
        <f t="shared" si="32"/>
        <v>0.004046809536516359</v>
      </c>
      <c r="L138" s="11">
        <f t="shared" si="26"/>
        <v>0.0010051712245375925</v>
      </c>
      <c r="M138" s="11">
        <f t="shared" si="20"/>
        <v>0.005051980761053952</v>
      </c>
      <c r="N138" s="11">
        <f t="shared" si="27"/>
        <v>0.3968972652774354</v>
      </c>
      <c r="O138" s="11">
        <f t="shared" si="28"/>
        <v>0.14366467615533726</v>
      </c>
      <c r="P138" s="11">
        <f t="shared" si="29"/>
        <v>0.5405619414327727</v>
      </c>
      <c r="Q138" s="11"/>
      <c r="R138" s="11">
        <f t="shared" si="30"/>
        <v>0.004166666666666667</v>
      </c>
      <c r="S138" s="11">
        <f t="shared" si="31"/>
        <v>0.44583333333333297</v>
      </c>
      <c r="T138" s="11">
        <f t="shared" si="21"/>
        <v>0.0009236111111111118</v>
      </c>
      <c r="U138" s="11">
        <f t="shared" si="22"/>
        <v>0.005090277777777779</v>
      </c>
      <c r="V138" s="11">
        <f t="shared" si="23"/>
        <v>0.5840416666666667</v>
      </c>
      <c r="W138" s="11"/>
      <c r="X138" s="11">
        <f t="shared" si="24"/>
        <v>-3.829701672382682E-05</v>
      </c>
      <c r="Y138" s="4"/>
    </row>
    <row r="139" spans="4:25" ht="18">
      <c r="D139" s="19"/>
      <c r="E139" s="19">
        <f t="shared" si="16"/>
        <v>7.625000000000001</v>
      </c>
      <c r="F139" s="19">
        <f t="shared" si="17"/>
        <v>-0.04702885841907278</v>
      </c>
      <c r="G139" s="4"/>
      <c r="H139" s="1">
        <f t="shared" si="18"/>
        <v>10</v>
      </c>
      <c r="I139" s="14">
        <v>108</v>
      </c>
      <c r="J139" s="14">
        <f t="shared" si="19"/>
        <v>108</v>
      </c>
      <c r="K139" s="11">
        <f t="shared" si="32"/>
        <v>0.004053565478981328</v>
      </c>
      <c r="L139" s="11">
        <f t="shared" si="26"/>
        <v>0.0009984152820726238</v>
      </c>
      <c r="M139" s="11">
        <f t="shared" si="20"/>
        <v>0.005051980761053952</v>
      </c>
      <c r="N139" s="11">
        <f t="shared" si="27"/>
        <v>0.40095083075641674</v>
      </c>
      <c r="O139" s="11">
        <f t="shared" si="28"/>
        <v>0.14466309143740988</v>
      </c>
      <c r="P139" s="11">
        <f t="shared" si="29"/>
        <v>0.5456139221938267</v>
      </c>
      <c r="Q139" s="11"/>
      <c r="R139" s="11">
        <f t="shared" si="30"/>
        <v>0.004166666666666667</v>
      </c>
      <c r="S139" s="11">
        <f t="shared" si="31"/>
        <v>0.4499999999999996</v>
      </c>
      <c r="T139" s="11">
        <f t="shared" si="21"/>
        <v>0.0009166666666666674</v>
      </c>
      <c r="U139" s="11">
        <f t="shared" si="22"/>
        <v>0.005083333333333334</v>
      </c>
      <c r="V139" s="11">
        <f t="shared" si="23"/>
        <v>0.589125</v>
      </c>
      <c r="W139" s="11"/>
      <c r="X139" s="11">
        <f t="shared" si="24"/>
        <v>-3.1352572279381985E-05</v>
      </c>
      <c r="Y139" s="4"/>
    </row>
    <row r="140" spans="4:25" ht="18">
      <c r="D140" s="19"/>
      <c r="E140" s="19">
        <f t="shared" si="16"/>
        <v>7.614583333333335</v>
      </c>
      <c r="F140" s="19">
        <f t="shared" si="17"/>
        <v>-0.03661219175240671</v>
      </c>
      <c r="G140" s="4"/>
      <c r="H140" s="1">
        <f t="shared" si="18"/>
        <v>10</v>
      </c>
      <c r="I140" s="14">
        <v>109</v>
      </c>
      <c r="J140" s="14">
        <f t="shared" si="19"/>
        <v>109</v>
      </c>
      <c r="K140" s="11">
        <f t="shared" si="32"/>
        <v>0.004060332700148241</v>
      </c>
      <c r="L140" s="11">
        <f t="shared" si="26"/>
        <v>0.0009916480609057105</v>
      </c>
      <c r="M140" s="11">
        <f t="shared" si="20"/>
        <v>0.005051980761053952</v>
      </c>
      <c r="N140" s="11">
        <f t="shared" si="27"/>
        <v>0.40501116345656496</v>
      </c>
      <c r="O140" s="11">
        <f t="shared" si="28"/>
        <v>0.1456547394983156</v>
      </c>
      <c r="P140" s="11">
        <f t="shared" si="29"/>
        <v>0.5506659029548806</v>
      </c>
      <c r="Q140" s="11"/>
      <c r="R140" s="11">
        <f t="shared" si="30"/>
        <v>0.004166666666666667</v>
      </c>
      <c r="S140" s="11">
        <f t="shared" si="31"/>
        <v>0.4541666666666663</v>
      </c>
      <c r="T140" s="11">
        <f t="shared" si="21"/>
        <v>0.0009097222222222229</v>
      </c>
      <c r="U140" s="11">
        <f t="shared" si="22"/>
        <v>0.00507638888888889</v>
      </c>
      <c r="V140" s="11">
        <f t="shared" si="23"/>
        <v>0.5942013888888888</v>
      </c>
      <c r="W140" s="11"/>
      <c r="X140" s="11">
        <f t="shared" si="24"/>
        <v>-2.4408127834938016E-05</v>
      </c>
      <c r="Y140" s="4"/>
    </row>
    <row r="141" spans="4:25" ht="18">
      <c r="D141" s="19"/>
      <c r="E141" s="19">
        <f t="shared" si="16"/>
        <v>7.604166666666668</v>
      </c>
      <c r="F141" s="19">
        <f t="shared" si="17"/>
        <v>-0.026195525085739746</v>
      </c>
      <c r="G141" s="4"/>
      <c r="H141" s="1">
        <f t="shared" si="18"/>
        <v>10</v>
      </c>
      <c r="I141" s="14">
        <v>110</v>
      </c>
      <c r="J141" s="14">
        <f t="shared" si="19"/>
        <v>110</v>
      </c>
      <c r="K141" s="11">
        <f t="shared" si="32"/>
        <v>0.0040671112188463195</v>
      </c>
      <c r="L141" s="11">
        <f t="shared" si="26"/>
        <v>0.0009848695422076323</v>
      </c>
      <c r="M141" s="11">
        <f t="shared" si="20"/>
        <v>0.005051980761053952</v>
      </c>
      <c r="N141" s="11">
        <f t="shared" si="27"/>
        <v>0.4090782746754113</v>
      </c>
      <c r="O141" s="11">
        <f t="shared" si="28"/>
        <v>0.14663960904052323</v>
      </c>
      <c r="P141" s="11">
        <f t="shared" si="29"/>
        <v>0.5557178837159346</v>
      </c>
      <c r="Q141" s="11"/>
      <c r="R141" s="11">
        <f t="shared" si="30"/>
        <v>0.004166666666666667</v>
      </c>
      <c r="S141" s="11">
        <f t="shared" si="31"/>
        <v>0.4583333333333329</v>
      </c>
      <c r="T141" s="11">
        <f t="shared" si="21"/>
        <v>0.0009027777777777785</v>
      </c>
      <c r="U141" s="11">
        <f t="shared" si="22"/>
        <v>0.005069444444444445</v>
      </c>
      <c r="V141" s="11">
        <f t="shared" si="23"/>
        <v>0.5992708333333333</v>
      </c>
      <c r="W141" s="11"/>
      <c r="X141" s="11">
        <f t="shared" si="24"/>
        <v>-1.746368339049318E-05</v>
      </c>
      <c r="Y141" s="4"/>
    </row>
    <row r="142" spans="4:25" ht="18">
      <c r="D142" s="19"/>
      <c r="E142" s="19">
        <f t="shared" si="16"/>
        <v>7.593750000000002</v>
      </c>
      <c r="F142" s="19">
        <f t="shared" si="17"/>
        <v>-0.01577885841907367</v>
      </c>
      <c r="G142" s="4"/>
      <c r="H142" s="1">
        <f t="shared" si="18"/>
        <v>10</v>
      </c>
      <c r="I142" s="14">
        <v>111</v>
      </c>
      <c r="J142" s="14">
        <f t="shared" si="19"/>
        <v>111</v>
      </c>
      <c r="K142" s="11">
        <f t="shared" si="32"/>
        <v>0.0040739010539362136</v>
      </c>
      <c r="L142" s="11">
        <f t="shared" si="26"/>
        <v>0.0009780797071177382</v>
      </c>
      <c r="M142" s="11">
        <f t="shared" si="20"/>
        <v>0.005051980761053952</v>
      </c>
      <c r="N142" s="11">
        <f t="shared" si="27"/>
        <v>0.41315217572934754</v>
      </c>
      <c r="O142" s="11">
        <f t="shared" si="28"/>
        <v>0.14761768874764097</v>
      </c>
      <c r="P142" s="11">
        <f t="shared" si="29"/>
        <v>0.5607698644769885</v>
      </c>
      <c r="Q142" s="11"/>
      <c r="R142" s="11">
        <f t="shared" si="30"/>
        <v>0.004166666666666667</v>
      </c>
      <c r="S142" s="11">
        <f t="shared" si="31"/>
        <v>0.4624999999999996</v>
      </c>
      <c r="T142" s="11">
        <f t="shared" si="21"/>
        <v>0.0008958333333333341</v>
      </c>
      <c r="U142" s="11">
        <f t="shared" si="22"/>
        <v>0.005062500000000001</v>
      </c>
      <c r="V142" s="11">
        <f t="shared" si="23"/>
        <v>0.6043333333333333</v>
      </c>
      <c r="W142" s="11"/>
      <c r="X142" s="11">
        <f t="shared" si="24"/>
        <v>-1.0519238946049211E-05</v>
      </c>
      <c r="Y142" s="4"/>
    </row>
    <row r="143" spans="4:25" ht="18">
      <c r="D143" s="19"/>
      <c r="E143" s="19">
        <f t="shared" si="16"/>
        <v>7.583333333333334</v>
      </c>
      <c r="F143" s="19">
        <f t="shared" si="17"/>
        <v>-0.0053621917524058205</v>
      </c>
      <c r="G143" s="4"/>
      <c r="H143" s="1">
        <f t="shared" si="18"/>
        <v>10</v>
      </c>
      <c r="I143" s="14">
        <v>112</v>
      </c>
      <c r="J143" s="14">
        <f t="shared" si="19"/>
        <v>112</v>
      </c>
      <c r="K143" s="11">
        <f t="shared" si="32"/>
        <v>0.004080702224310063</v>
      </c>
      <c r="L143" s="11">
        <f t="shared" si="26"/>
        <v>0.0009712785367438888</v>
      </c>
      <c r="M143" s="11">
        <f t="shared" si="20"/>
        <v>0.005051980761053952</v>
      </c>
      <c r="N143" s="11">
        <f t="shared" si="27"/>
        <v>0.4172328779536576</v>
      </c>
      <c r="O143" s="11">
        <f t="shared" si="28"/>
        <v>0.14858896728438487</v>
      </c>
      <c r="P143" s="11">
        <f t="shared" si="29"/>
        <v>0.5658218452380425</v>
      </c>
      <c r="Q143" s="11"/>
      <c r="R143" s="11">
        <f t="shared" si="30"/>
        <v>0.004166666666666667</v>
      </c>
      <c r="S143" s="11">
        <f t="shared" si="31"/>
        <v>0.46666666666666623</v>
      </c>
      <c r="T143" s="11">
        <f t="shared" si="21"/>
        <v>0.0008888888888888897</v>
      </c>
      <c r="U143" s="11">
        <f t="shared" si="22"/>
        <v>0.005055555555555556</v>
      </c>
      <c r="V143" s="11">
        <f t="shared" si="23"/>
        <v>0.6093888888888889</v>
      </c>
      <c r="W143" s="11"/>
      <c r="X143" s="11">
        <f t="shared" si="24"/>
        <v>-3.5747945016043753E-06</v>
      </c>
      <c r="Y143" s="4"/>
    </row>
    <row r="144" spans="4:25" ht="18">
      <c r="D144" s="19"/>
      <c r="E144" s="19">
        <f t="shared" si="16"/>
        <v>7.572916666666669</v>
      </c>
      <c r="F144" s="19">
        <f t="shared" si="17"/>
        <v>0.005054474914259366</v>
      </c>
      <c r="G144" s="4"/>
      <c r="H144" s="1">
        <f t="shared" si="18"/>
        <v>10</v>
      </c>
      <c r="I144" s="14">
        <v>113</v>
      </c>
      <c r="J144" s="14">
        <f t="shared" si="19"/>
        <v>113</v>
      </c>
      <c r="K144" s="11">
        <f t="shared" si="32"/>
        <v>0.004087514748891549</v>
      </c>
      <c r="L144" s="11">
        <f t="shared" si="26"/>
        <v>0.0009644660121624028</v>
      </c>
      <c r="M144" s="11">
        <f t="shared" si="20"/>
        <v>0.005051980761053952</v>
      </c>
      <c r="N144" s="11">
        <f t="shared" si="27"/>
        <v>0.4213203927025492</v>
      </c>
      <c r="O144" s="11">
        <f t="shared" si="28"/>
        <v>0.14955343329654727</v>
      </c>
      <c r="P144" s="11">
        <f t="shared" si="29"/>
        <v>0.5708738259990964</v>
      </c>
      <c r="Q144" s="11"/>
      <c r="R144" s="11">
        <f t="shared" si="30"/>
        <v>0.004166666666666667</v>
      </c>
      <c r="S144" s="11">
        <f t="shared" si="31"/>
        <v>0.4708333333333329</v>
      </c>
      <c r="T144" s="11">
        <f t="shared" si="21"/>
        <v>0.0008819444444444453</v>
      </c>
      <c r="U144" s="11">
        <f t="shared" si="22"/>
        <v>0.005048611111111112</v>
      </c>
      <c r="V144" s="11">
        <f t="shared" si="23"/>
        <v>0.6144375</v>
      </c>
      <c r="W144" s="11"/>
      <c r="X144" s="11">
        <f t="shared" si="24"/>
        <v>3.3696499428395935E-06</v>
      </c>
      <c r="Y144" s="4"/>
    </row>
    <row r="145" spans="4:25" ht="18">
      <c r="D145" s="19"/>
      <c r="E145" s="19">
        <f t="shared" si="16"/>
        <v>7.562500000000001</v>
      </c>
      <c r="F145" s="19">
        <f t="shared" si="17"/>
        <v>0.015471141580927217</v>
      </c>
      <c r="G145" s="4"/>
      <c r="H145" s="1">
        <f t="shared" si="18"/>
        <v>10</v>
      </c>
      <c r="I145" s="14">
        <v>114</v>
      </c>
      <c r="J145" s="14">
        <f t="shared" si="19"/>
        <v>114</v>
      </c>
      <c r="K145" s="11">
        <f t="shared" si="32"/>
        <v>0.004094338646635943</v>
      </c>
      <c r="L145" s="11">
        <f t="shared" si="26"/>
        <v>0.0009576421144180088</v>
      </c>
      <c r="M145" s="11">
        <f t="shared" si="20"/>
        <v>0.005051980761053952</v>
      </c>
      <c r="N145" s="11">
        <f t="shared" si="27"/>
        <v>0.4254147313491851</v>
      </c>
      <c r="O145" s="11">
        <f t="shared" si="28"/>
        <v>0.15051107541096528</v>
      </c>
      <c r="P145" s="11">
        <f t="shared" si="29"/>
        <v>0.5759258067601504</v>
      </c>
      <c r="Q145" s="11"/>
      <c r="R145" s="11">
        <f t="shared" si="30"/>
        <v>0.004166666666666667</v>
      </c>
      <c r="S145" s="11">
        <f t="shared" si="31"/>
        <v>0.47499999999999953</v>
      </c>
      <c r="T145" s="11">
        <f t="shared" si="21"/>
        <v>0.0008750000000000009</v>
      </c>
      <c r="U145" s="11">
        <f t="shared" si="22"/>
        <v>0.005041666666666667</v>
      </c>
      <c r="V145" s="11">
        <f t="shared" si="23"/>
        <v>0.6194791666666667</v>
      </c>
      <c r="W145" s="11"/>
      <c r="X145" s="11">
        <f t="shared" si="24"/>
        <v>1.031409438728443E-05</v>
      </c>
      <c r="Y145" s="4"/>
    </row>
    <row r="146" spans="4:25" ht="18">
      <c r="D146" s="19"/>
      <c r="E146" s="19">
        <f t="shared" si="16"/>
        <v>7.552083333333335</v>
      </c>
      <c r="F146" s="19">
        <f t="shared" si="17"/>
        <v>0.02588780824759329</v>
      </c>
      <c r="G146" s="4"/>
      <c r="H146" s="1">
        <f t="shared" si="18"/>
        <v>10</v>
      </c>
      <c r="I146" s="14">
        <v>115</v>
      </c>
      <c r="J146" s="14">
        <f t="shared" si="19"/>
        <v>115</v>
      </c>
      <c r="K146" s="11">
        <f t="shared" si="32"/>
        <v>0.0041011739365301595</v>
      </c>
      <c r="L146" s="11">
        <f t="shared" si="26"/>
        <v>0.0009508068245237923</v>
      </c>
      <c r="M146" s="11">
        <f t="shared" si="20"/>
        <v>0.005051980761053952</v>
      </c>
      <c r="N146" s="11">
        <f t="shared" si="27"/>
        <v>0.42951590528571526</v>
      </c>
      <c r="O146" s="11">
        <f t="shared" si="28"/>
        <v>0.15146188223548906</v>
      </c>
      <c r="P146" s="11">
        <f t="shared" si="29"/>
        <v>0.5809777875212043</v>
      </c>
      <c r="Q146" s="11"/>
      <c r="R146" s="11">
        <f t="shared" si="30"/>
        <v>0.004166666666666667</v>
      </c>
      <c r="S146" s="11">
        <f t="shared" si="31"/>
        <v>0.4791666666666662</v>
      </c>
      <c r="T146" s="11">
        <f t="shared" si="21"/>
        <v>0.0008680555555555564</v>
      </c>
      <c r="U146" s="11">
        <f t="shared" si="22"/>
        <v>0.005034722222222223</v>
      </c>
      <c r="V146" s="11">
        <f t="shared" si="23"/>
        <v>0.6245138888888889</v>
      </c>
      <c r="W146" s="11"/>
      <c r="X146" s="11">
        <f t="shared" si="24"/>
        <v>1.72585388317284E-05</v>
      </c>
      <c r="Y146" s="4"/>
    </row>
    <row r="147" spans="4:25" ht="18">
      <c r="D147" s="19"/>
      <c r="E147" s="19">
        <f t="shared" si="16"/>
        <v>7.541666666666668</v>
      </c>
      <c r="F147" s="19">
        <f t="shared" si="17"/>
        <v>0.036304474914260254</v>
      </c>
      <c r="G147" s="4"/>
      <c r="H147" s="1">
        <f t="shared" si="18"/>
        <v>10</v>
      </c>
      <c r="I147" s="14">
        <v>116</v>
      </c>
      <c r="J147" s="14">
        <f t="shared" si="19"/>
        <v>116</v>
      </c>
      <c r="K147" s="11">
        <f t="shared" si="32"/>
        <v>0.004108020637592814</v>
      </c>
      <c r="L147" s="11">
        <f t="shared" si="26"/>
        <v>0.0009439601234611378</v>
      </c>
      <c r="M147" s="11">
        <f t="shared" si="20"/>
        <v>0.005051980761053952</v>
      </c>
      <c r="N147" s="11">
        <f t="shared" si="27"/>
        <v>0.43362392592330806</v>
      </c>
      <c r="O147" s="11">
        <f t="shared" si="28"/>
        <v>0.15240584235895022</v>
      </c>
      <c r="P147" s="11">
        <f t="shared" si="29"/>
        <v>0.5860297682822583</v>
      </c>
      <c r="Q147" s="11"/>
      <c r="R147" s="11">
        <f t="shared" si="30"/>
        <v>0.004166666666666667</v>
      </c>
      <c r="S147" s="11">
        <f t="shared" si="31"/>
        <v>0.48333333333333284</v>
      </c>
      <c r="T147" s="11">
        <f t="shared" si="21"/>
        <v>0.000861111111111112</v>
      </c>
      <c r="U147" s="11">
        <f t="shared" si="22"/>
        <v>0.005027777777777779</v>
      </c>
      <c r="V147" s="11">
        <f t="shared" si="23"/>
        <v>0.6295416666666667</v>
      </c>
      <c r="W147" s="11"/>
      <c r="X147" s="11">
        <f t="shared" si="24"/>
        <v>2.4202983276173234E-05</v>
      </c>
      <c r="Y147" s="4"/>
    </row>
    <row r="148" spans="4:25" ht="18">
      <c r="D148" s="19"/>
      <c r="E148" s="19">
        <f t="shared" si="16"/>
        <v>7.531250000000001</v>
      </c>
      <c r="F148" s="19">
        <f t="shared" si="17"/>
        <v>0.04672114158092722</v>
      </c>
      <c r="G148" s="4"/>
      <c r="H148" s="1">
        <f t="shared" si="18"/>
        <v>10</v>
      </c>
      <c r="I148" s="14">
        <v>117</v>
      </c>
      <c r="J148" s="14">
        <f t="shared" si="19"/>
        <v>117</v>
      </c>
      <c r="K148" s="11">
        <f t="shared" si="32"/>
        <v>0.004114878768874271</v>
      </c>
      <c r="L148" s="11">
        <f t="shared" si="26"/>
        <v>0.0009371019921796805</v>
      </c>
      <c r="M148" s="11">
        <f t="shared" si="20"/>
        <v>0.005051980761053952</v>
      </c>
      <c r="N148" s="11">
        <f t="shared" si="27"/>
        <v>0.43773880469218235</v>
      </c>
      <c r="O148" s="11">
        <f t="shared" si="28"/>
        <v>0.15334294435112988</v>
      </c>
      <c r="P148" s="11">
        <f t="shared" si="29"/>
        <v>0.5910817490433122</v>
      </c>
      <c r="Q148" s="11"/>
      <c r="R148" s="11">
        <f t="shared" si="30"/>
        <v>0.004166666666666667</v>
      </c>
      <c r="S148" s="11">
        <f t="shared" si="31"/>
        <v>0.4874999999999995</v>
      </c>
      <c r="T148" s="11">
        <f t="shared" si="21"/>
        <v>0.0008541666666666676</v>
      </c>
      <c r="U148" s="11">
        <f t="shared" si="22"/>
        <v>0.005020833333333334</v>
      </c>
      <c r="V148" s="11">
        <f t="shared" si="23"/>
        <v>0.6345625</v>
      </c>
      <c r="W148" s="11"/>
      <c r="X148" s="11">
        <f t="shared" si="24"/>
        <v>3.114742772061807E-05</v>
      </c>
      <c r="Y148" s="4"/>
    </row>
    <row r="149" spans="4:25" ht="18">
      <c r="D149" s="19"/>
      <c r="E149" s="19">
        <f t="shared" si="16"/>
        <v>7.520833333333335</v>
      </c>
      <c r="F149" s="19">
        <f t="shared" si="17"/>
        <v>0.05713780824759329</v>
      </c>
      <c r="G149" s="4"/>
      <c r="H149" s="1">
        <f t="shared" si="18"/>
        <v>10</v>
      </c>
      <c r="I149" s="14">
        <v>118</v>
      </c>
      <c r="J149" s="14">
        <f t="shared" si="19"/>
        <v>118</v>
      </c>
      <c r="K149" s="11">
        <f t="shared" si="32"/>
        <v>0.004121748349456699</v>
      </c>
      <c r="L149" s="11">
        <f t="shared" si="26"/>
        <v>0.0009302324115972524</v>
      </c>
      <c r="M149" s="11">
        <f t="shared" si="20"/>
        <v>0.005051980761053952</v>
      </c>
      <c r="N149" s="11">
        <f t="shared" si="27"/>
        <v>0.44186055304163907</v>
      </c>
      <c r="O149" s="11">
        <f t="shared" si="28"/>
        <v>0.15427317676272714</v>
      </c>
      <c r="P149" s="11">
        <f t="shared" si="29"/>
        <v>0.5961337298043662</v>
      </c>
      <c r="Q149" s="11"/>
      <c r="R149" s="11">
        <f t="shared" si="30"/>
        <v>0.004166666666666667</v>
      </c>
      <c r="S149" s="11">
        <f t="shared" si="31"/>
        <v>0.49166666666666614</v>
      </c>
      <c r="T149" s="11">
        <f t="shared" si="21"/>
        <v>0.0008472222222222232</v>
      </c>
      <c r="U149" s="11">
        <f t="shared" si="22"/>
        <v>0.00501388888888889</v>
      </c>
      <c r="V149" s="11">
        <f t="shared" si="23"/>
        <v>0.6395763888888889</v>
      </c>
      <c r="W149" s="11"/>
      <c r="X149" s="11">
        <f t="shared" si="24"/>
        <v>3.809187216506204E-05</v>
      </c>
      <c r="Y149" s="4"/>
    </row>
    <row r="150" spans="4:25" ht="18">
      <c r="D150" s="19"/>
      <c r="E150" s="19">
        <f t="shared" si="16"/>
        <v>7.510416666666669</v>
      </c>
      <c r="F150" s="19">
        <f t="shared" si="17"/>
        <v>0.06755447491425937</v>
      </c>
      <c r="G150" s="4"/>
      <c r="H150" s="1">
        <f t="shared" si="18"/>
        <v>10</v>
      </c>
      <c r="I150" s="14">
        <v>119</v>
      </c>
      <c r="J150" s="14">
        <f t="shared" si="19"/>
        <v>119</v>
      </c>
      <c r="K150" s="11">
        <f t="shared" si="32"/>
        <v>0.004128629398454123</v>
      </c>
      <c r="L150" s="11">
        <f t="shared" si="26"/>
        <v>0.0009233513625998288</v>
      </c>
      <c r="M150" s="11">
        <f t="shared" si="20"/>
        <v>0.005051980761053952</v>
      </c>
      <c r="N150" s="11">
        <f t="shared" si="27"/>
        <v>0.44598918244009317</v>
      </c>
      <c r="O150" s="11">
        <f t="shared" si="28"/>
        <v>0.15519652812532697</v>
      </c>
      <c r="P150" s="11">
        <f t="shared" si="29"/>
        <v>0.6011857105654201</v>
      </c>
      <c r="Q150" s="11"/>
      <c r="R150" s="11">
        <f t="shared" si="30"/>
        <v>0.004166666666666667</v>
      </c>
      <c r="S150" s="11">
        <f t="shared" si="31"/>
        <v>0.4958333333333328</v>
      </c>
      <c r="T150" s="11">
        <f t="shared" si="21"/>
        <v>0.0008402777777777788</v>
      </c>
      <c r="U150" s="11">
        <f t="shared" si="22"/>
        <v>0.005006944444444446</v>
      </c>
      <c r="V150" s="11">
        <f t="shared" si="23"/>
        <v>0.6445833333333334</v>
      </c>
      <c r="W150" s="11"/>
      <c r="X150" s="11">
        <f t="shared" si="24"/>
        <v>4.503631660950601E-05</v>
      </c>
      <c r="Y150" s="4"/>
    </row>
    <row r="151" spans="4:25" ht="18">
      <c r="D151" s="19"/>
      <c r="E151" s="19">
        <f t="shared" si="16"/>
        <v>7.500000000000002</v>
      </c>
      <c r="F151" s="19">
        <f t="shared" si="17"/>
        <v>0.07797114158092633</v>
      </c>
      <c r="G151" s="4"/>
      <c r="H151" s="1">
        <f t="shared" si="18"/>
        <v>11</v>
      </c>
      <c r="I151" s="14">
        <v>120</v>
      </c>
      <c r="J151" s="14">
        <f t="shared" si="19"/>
        <v>120</v>
      </c>
      <c r="K151" s="11">
        <f t="shared" si="32"/>
        <v>0.004135521935012478</v>
      </c>
      <c r="L151" s="11">
        <f t="shared" si="26"/>
        <v>0.0009164588260414741</v>
      </c>
      <c r="M151" s="11">
        <f t="shared" si="20"/>
        <v>0.005051980761053952</v>
      </c>
      <c r="N151" s="11">
        <f t="shared" si="27"/>
        <v>0.45012470437510566</v>
      </c>
      <c r="O151" s="11">
        <f t="shared" si="28"/>
        <v>0.15611298695136844</v>
      </c>
      <c r="P151" s="11">
        <f t="shared" si="29"/>
        <v>0.6062376913264741</v>
      </c>
      <c r="Q151" s="11"/>
      <c r="R151" s="11">
        <f t="shared" si="30"/>
        <v>0.004166666666666667</v>
      </c>
      <c r="S151" s="11">
        <f t="shared" si="31"/>
        <v>0.49999999999999944</v>
      </c>
      <c r="T151" s="11">
        <f t="shared" si="21"/>
        <v>0.0008333333333333344</v>
      </c>
      <c r="U151" s="11">
        <f t="shared" si="22"/>
        <v>0.005000000000000001</v>
      </c>
      <c r="V151" s="11">
        <f t="shared" si="23"/>
        <v>0.6495833333333334</v>
      </c>
      <c r="W151" s="11"/>
      <c r="X151" s="11">
        <f t="shared" si="24"/>
        <v>5.1980761053950844E-05</v>
      </c>
      <c r="Y151" s="4"/>
    </row>
    <row r="152" spans="4:25" ht="18">
      <c r="D152" s="19"/>
      <c r="E152" s="19">
        <f t="shared" si="16"/>
        <v>7.489583333333334</v>
      </c>
      <c r="F152" s="19">
        <f t="shared" si="17"/>
        <v>0.08838780824759418</v>
      </c>
      <c r="G152" s="4"/>
      <c r="H152" s="1">
        <f t="shared" si="18"/>
        <v>11</v>
      </c>
      <c r="I152" s="14">
        <v>121</v>
      </c>
      <c r="J152" s="14">
        <f t="shared" si="19"/>
        <v>121</v>
      </c>
      <c r="K152" s="11">
        <f t="shared" si="32"/>
        <v>0.00414242597830966</v>
      </c>
      <c r="L152" s="11">
        <f t="shared" si="26"/>
        <v>0.000909554782744292</v>
      </c>
      <c r="M152" s="11">
        <f t="shared" si="20"/>
        <v>0.005051980761053952</v>
      </c>
      <c r="N152" s="11">
        <f t="shared" si="27"/>
        <v>0.4542671303534153</v>
      </c>
      <c r="O152" s="11">
        <f t="shared" si="28"/>
        <v>0.15702254173411273</v>
      </c>
      <c r="P152" s="11">
        <f t="shared" si="29"/>
        <v>0.611289672087528</v>
      </c>
      <c r="Q152" s="11"/>
      <c r="R152" s="11">
        <f t="shared" si="30"/>
        <v>0.004166666666666667</v>
      </c>
      <c r="S152" s="11">
        <f t="shared" si="31"/>
        <v>0.5041666666666661</v>
      </c>
      <c r="T152" s="11">
        <f t="shared" si="21"/>
        <v>0.0008263888888888899</v>
      </c>
      <c r="U152" s="11">
        <f t="shared" si="22"/>
        <v>0.004993055555555556</v>
      </c>
      <c r="V152" s="11">
        <f t="shared" si="23"/>
        <v>0.6545763888888889</v>
      </c>
      <c r="W152" s="11"/>
      <c r="X152" s="11">
        <f t="shared" si="24"/>
        <v>5.892520549839568E-05</v>
      </c>
      <c r="Y152" s="4"/>
    </row>
    <row r="153" spans="4:25" ht="18">
      <c r="D153" s="19"/>
      <c r="E153" s="19">
        <f t="shared" si="16"/>
        <v>7.479166666666668</v>
      </c>
      <c r="F153" s="19">
        <f t="shared" si="17"/>
        <v>0.09880447491426025</v>
      </c>
      <c r="G153" s="4"/>
      <c r="H153" s="1">
        <f t="shared" si="18"/>
        <v>11</v>
      </c>
      <c r="I153" s="14">
        <v>122</v>
      </c>
      <c r="J153" s="14">
        <f t="shared" si="19"/>
        <v>122</v>
      </c>
      <c r="K153" s="11">
        <f t="shared" si="32"/>
        <v>0.004149341547555587</v>
      </c>
      <c r="L153" s="11">
        <f t="shared" si="26"/>
        <v>0.000902639213498365</v>
      </c>
      <c r="M153" s="11">
        <f t="shared" si="20"/>
        <v>0.005051980761053952</v>
      </c>
      <c r="N153" s="11">
        <f t="shared" si="27"/>
        <v>0.4584164719009709</v>
      </c>
      <c r="O153" s="11">
        <f t="shared" si="28"/>
        <v>0.1579251809476111</v>
      </c>
      <c r="P153" s="11">
        <f t="shared" si="29"/>
        <v>0.616341652848582</v>
      </c>
      <c r="Q153" s="11"/>
      <c r="R153" s="11">
        <f t="shared" si="30"/>
        <v>0.004166666666666667</v>
      </c>
      <c r="S153" s="11">
        <f t="shared" si="31"/>
        <v>0.5083333333333327</v>
      </c>
      <c r="T153" s="11">
        <f t="shared" si="21"/>
        <v>0.0008194444444444454</v>
      </c>
      <c r="U153" s="11">
        <f t="shared" si="22"/>
        <v>0.004986111111111112</v>
      </c>
      <c r="V153" s="11">
        <f t="shared" si="23"/>
        <v>0.6595625</v>
      </c>
      <c r="W153" s="11"/>
      <c r="X153" s="11">
        <f t="shared" si="24"/>
        <v>6.586964994283965E-05</v>
      </c>
      <c r="Y153" s="4"/>
    </row>
    <row r="154" spans="4:25" ht="18">
      <c r="D154" s="19"/>
      <c r="E154" s="19">
        <f t="shared" si="16"/>
        <v>7.468750000000001</v>
      </c>
      <c r="F154" s="19">
        <f t="shared" si="17"/>
        <v>0.10922114158092722</v>
      </c>
      <c r="G154" s="4"/>
      <c r="H154" s="1">
        <f t="shared" si="18"/>
        <v>11</v>
      </c>
      <c r="I154" s="14">
        <v>123</v>
      </c>
      <c r="J154" s="14">
        <f t="shared" si="19"/>
        <v>123</v>
      </c>
      <c r="K154" s="11">
        <f t="shared" si="32"/>
        <v>0.004156268661992241</v>
      </c>
      <c r="L154" s="11">
        <f t="shared" si="26"/>
        <v>0.000895712099061711</v>
      </c>
      <c r="M154" s="11">
        <f t="shared" si="20"/>
        <v>0.005051980761053952</v>
      </c>
      <c r="N154" s="11">
        <f t="shared" si="27"/>
        <v>0.46257274056296316</v>
      </c>
      <c r="O154" s="11">
        <f t="shared" si="28"/>
        <v>0.15882089304667282</v>
      </c>
      <c r="P154" s="11">
        <f t="shared" si="29"/>
        <v>0.621393633609636</v>
      </c>
      <c r="Q154" s="11"/>
      <c r="R154" s="11">
        <f t="shared" si="30"/>
        <v>0.004166666666666667</v>
      </c>
      <c r="S154" s="11">
        <f t="shared" si="31"/>
        <v>0.5124999999999994</v>
      </c>
      <c r="T154" s="11">
        <f t="shared" si="21"/>
        <v>0.000812500000000001</v>
      </c>
      <c r="U154" s="11">
        <f t="shared" si="22"/>
        <v>0.004979166666666667</v>
      </c>
      <c r="V154" s="11">
        <f t="shared" si="23"/>
        <v>0.6645416666666667</v>
      </c>
      <c r="W154" s="11"/>
      <c r="X154" s="11">
        <f t="shared" si="24"/>
        <v>7.281409438728449E-05</v>
      </c>
      <c r="Y154" s="4"/>
    </row>
    <row r="155" spans="4:25" ht="18">
      <c r="D155" s="19"/>
      <c r="E155" s="19">
        <f t="shared" si="16"/>
        <v>7.458333333333335</v>
      </c>
      <c r="F155" s="19">
        <f t="shared" si="17"/>
        <v>0.11963780824759329</v>
      </c>
      <c r="G155" s="4"/>
      <c r="H155" s="1">
        <f t="shared" si="18"/>
        <v>11</v>
      </c>
      <c r="I155" s="14">
        <v>124</v>
      </c>
      <c r="J155" s="14">
        <f t="shared" si="19"/>
        <v>124</v>
      </c>
      <c r="K155" s="11">
        <f t="shared" si="32"/>
        <v>0.00416320734089373</v>
      </c>
      <c r="L155" s="11">
        <f t="shared" si="26"/>
        <v>0.0008887734201602215</v>
      </c>
      <c r="M155" s="11">
        <f t="shared" si="20"/>
        <v>0.005051980761053952</v>
      </c>
      <c r="N155" s="11">
        <f t="shared" si="27"/>
        <v>0.46673594790385686</v>
      </c>
      <c r="O155" s="11">
        <f t="shared" si="28"/>
        <v>0.15970966646683304</v>
      </c>
      <c r="P155" s="11">
        <f t="shared" si="29"/>
        <v>0.6264456143706899</v>
      </c>
      <c r="Q155" s="11"/>
      <c r="R155" s="11">
        <f t="shared" si="30"/>
        <v>0.004166666666666667</v>
      </c>
      <c r="S155" s="11">
        <f t="shared" si="31"/>
        <v>0.516666666666666</v>
      </c>
      <c r="T155" s="11">
        <f t="shared" si="21"/>
        <v>0.0008055555555555566</v>
      </c>
      <c r="U155" s="11">
        <f t="shared" si="22"/>
        <v>0.004972222222222223</v>
      </c>
      <c r="V155" s="11">
        <f t="shared" si="23"/>
        <v>0.669513888888889</v>
      </c>
      <c r="W155" s="11"/>
      <c r="X155" s="11">
        <f t="shared" si="24"/>
        <v>7.975853883172845E-05</v>
      </c>
      <c r="Y155" s="4"/>
    </row>
    <row r="156" spans="4:25" ht="18">
      <c r="D156" s="19"/>
      <c r="E156" s="19">
        <f t="shared" si="16"/>
        <v>7.447916666666668</v>
      </c>
      <c r="F156" s="19">
        <f t="shared" si="17"/>
        <v>0.13005447491426025</v>
      </c>
      <c r="G156" s="4"/>
      <c r="H156" s="1">
        <f t="shared" si="18"/>
        <v>11</v>
      </c>
      <c r="I156" s="14">
        <v>125</v>
      </c>
      <c r="J156" s="14">
        <f t="shared" si="19"/>
        <v>125</v>
      </c>
      <c r="K156" s="11">
        <f t="shared" si="32"/>
        <v>0.004170157603566341</v>
      </c>
      <c r="L156" s="11">
        <f t="shared" si="26"/>
        <v>0.000881823157487611</v>
      </c>
      <c r="M156" s="11">
        <f t="shared" si="20"/>
        <v>0.005051980761053952</v>
      </c>
      <c r="N156" s="11">
        <f t="shared" si="27"/>
        <v>0.4709061055074232</v>
      </c>
      <c r="O156" s="11">
        <f t="shared" si="28"/>
        <v>0.16059148962432065</v>
      </c>
      <c r="P156" s="11">
        <f t="shared" si="29"/>
        <v>0.6314975951317439</v>
      </c>
      <c r="Q156" s="11"/>
      <c r="R156" s="11">
        <f t="shared" si="30"/>
        <v>0.004166666666666667</v>
      </c>
      <c r="S156" s="11">
        <f t="shared" si="31"/>
        <v>0.5208333333333327</v>
      </c>
      <c r="T156" s="11">
        <f t="shared" si="21"/>
        <v>0.0007986111111111122</v>
      </c>
      <c r="U156" s="11">
        <f t="shared" si="22"/>
        <v>0.0049652777777777785</v>
      </c>
      <c r="V156" s="11">
        <f t="shared" si="23"/>
        <v>0.6744791666666667</v>
      </c>
      <c r="W156" s="11"/>
      <c r="X156" s="11">
        <f t="shared" si="24"/>
        <v>8.670298327617329E-05</v>
      </c>
      <c r="Y156" s="4"/>
    </row>
    <row r="157" spans="4:25" ht="18">
      <c r="D157" s="19"/>
      <c r="E157" s="19">
        <f t="shared" si="16"/>
        <v>7.437500000000002</v>
      </c>
      <c r="F157" s="19">
        <f t="shared" si="17"/>
        <v>0.14047114158092633</v>
      </c>
      <c r="G157" s="4"/>
      <c r="H157" s="1">
        <f t="shared" si="18"/>
        <v>11</v>
      </c>
      <c r="I157" s="14">
        <v>126</v>
      </c>
      <c r="J157" s="14">
        <f t="shared" si="19"/>
        <v>126</v>
      </c>
      <c r="K157" s="11">
        <f t="shared" si="32"/>
        <v>0.004177119469348589</v>
      </c>
      <c r="L157" s="11">
        <f t="shared" si="26"/>
        <v>0.0008748612917053632</v>
      </c>
      <c r="M157" s="11">
        <f t="shared" si="20"/>
        <v>0.005051980761053952</v>
      </c>
      <c r="N157" s="11">
        <f t="shared" si="27"/>
        <v>0.47508322497677175</v>
      </c>
      <c r="O157" s="11">
        <f t="shared" si="28"/>
        <v>0.161466350916026</v>
      </c>
      <c r="P157" s="11">
        <f t="shared" si="29"/>
        <v>0.6365495758927977</v>
      </c>
      <c r="Q157" s="11"/>
      <c r="R157" s="11">
        <f t="shared" si="30"/>
        <v>0.004166666666666667</v>
      </c>
      <c r="S157" s="11">
        <f t="shared" si="31"/>
        <v>0.5249999999999994</v>
      </c>
      <c r="T157" s="11">
        <f t="shared" si="21"/>
        <v>0.0007916666666666678</v>
      </c>
      <c r="U157" s="11">
        <f t="shared" si="22"/>
        <v>0.0049583333333333346</v>
      </c>
      <c r="V157" s="11">
        <f t="shared" si="23"/>
        <v>0.6794375</v>
      </c>
      <c r="W157" s="11"/>
      <c r="X157" s="11">
        <f t="shared" si="24"/>
        <v>9.364742772061726E-05</v>
      </c>
      <c r="Y157" s="4"/>
    </row>
    <row r="158" spans="4:25" ht="18">
      <c r="D158" s="19"/>
      <c r="E158" s="19">
        <f t="shared" si="16"/>
        <v>7.427083333333335</v>
      </c>
      <c r="F158" s="19">
        <f t="shared" si="17"/>
        <v>0.1508878082475933</v>
      </c>
      <c r="G158" s="4"/>
      <c r="H158" s="1">
        <f t="shared" si="18"/>
        <v>11</v>
      </c>
      <c r="I158" s="14">
        <v>127</v>
      </c>
      <c r="J158" s="14">
        <f t="shared" si="19"/>
        <v>127</v>
      </c>
      <c r="K158" s="11">
        <f t="shared" si="32"/>
        <v>0.0041840929576112745</v>
      </c>
      <c r="L158" s="11">
        <f t="shared" si="26"/>
        <v>0.0008678878034426773</v>
      </c>
      <c r="M158" s="11">
        <f t="shared" si="20"/>
        <v>0.005051980761053952</v>
      </c>
      <c r="N158" s="11">
        <f t="shared" si="27"/>
        <v>0.47926731793438304</v>
      </c>
      <c r="O158" s="11">
        <f t="shared" si="28"/>
        <v>0.1623342387194687</v>
      </c>
      <c r="P158" s="11">
        <f t="shared" si="29"/>
        <v>0.6416015566538518</v>
      </c>
      <c r="Q158" s="11"/>
      <c r="R158" s="11">
        <f t="shared" si="30"/>
        <v>0.004166666666666667</v>
      </c>
      <c r="S158" s="11">
        <f t="shared" si="31"/>
        <v>0.529166666666666</v>
      </c>
      <c r="T158" s="11">
        <f t="shared" si="21"/>
        <v>0.0007847222222222233</v>
      </c>
      <c r="U158" s="11">
        <f t="shared" si="22"/>
        <v>0.00495138888888889</v>
      </c>
      <c r="V158" s="11">
        <f t="shared" si="23"/>
        <v>0.6843888888888889</v>
      </c>
      <c r="W158" s="11"/>
      <c r="X158" s="11">
        <f t="shared" si="24"/>
        <v>0.0001005918721650621</v>
      </c>
      <c r="Y158" s="4"/>
    </row>
    <row r="159" spans="4:25" ht="18">
      <c r="D159" s="19"/>
      <c r="E159" s="19">
        <f t="shared" si="16"/>
        <v>7.416666666666669</v>
      </c>
      <c r="F159" s="19">
        <f t="shared" si="17"/>
        <v>0.16130447491425937</v>
      </c>
      <c r="G159" s="4"/>
      <c r="H159" s="1">
        <f t="shared" si="18"/>
        <v>11</v>
      </c>
      <c r="I159" s="14">
        <v>128</v>
      </c>
      <c r="J159" s="14">
        <f t="shared" si="19"/>
        <v>128</v>
      </c>
      <c r="K159" s="11">
        <f t="shared" si="32"/>
        <v>0.0041910780877575365</v>
      </c>
      <c r="L159" s="11">
        <f t="shared" si="26"/>
        <v>0.0008609026732964153</v>
      </c>
      <c r="M159" s="11">
        <f t="shared" si="20"/>
        <v>0.005051980761053952</v>
      </c>
      <c r="N159" s="11">
        <f t="shared" si="27"/>
        <v>0.4834583960221406</v>
      </c>
      <c r="O159" s="11">
        <f t="shared" si="28"/>
        <v>0.16319514139276511</v>
      </c>
      <c r="P159" s="11">
        <f t="shared" si="29"/>
        <v>0.6466535374149057</v>
      </c>
      <c r="Q159" s="11"/>
      <c r="R159" s="11">
        <f t="shared" si="30"/>
        <v>0.004166666666666667</v>
      </c>
      <c r="S159" s="11">
        <f t="shared" si="31"/>
        <v>0.5333333333333327</v>
      </c>
      <c r="T159" s="11">
        <f t="shared" si="21"/>
        <v>0.0007777777777777789</v>
      </c>
      <c r="U159" s="11">
        <f t="shared" si="22"/>
        <v>0.004944444444444446</v>
      </c>
      <c r="V159" s="11">
        <f t="shared" si="23"/>
        <v>0.6893333333333334</v>
      </c>
      <c r="W159" s="11"/>
      <c r="X159" s="11">
        <f t="shared" si="24"/>
        <v>0.00010753631660950606</v>
      </c>
      <c r="Y159" s="4"/>
    </row>
    <row r="160" spans="4:25" ht="18">
      <c r="D160" s="19"/>
      <c r="E160" s="19">
        <f aca="true" t="shared" si="33" ref="E160:E223">U160*$E$25</f>
        <v>7.406250000000002</v>
      </c>
      <c r="F160" s="19">
        <f aca="true" t="shared" si="34" ref="F160:F223">IF(J160&gt;0,$D$32-E160,0)</f>
        <v>0.17172114158092633</v>
      </c>
      <c r="G160" s="4"/>
      <c r="H160" s="1">
        <f t="shared" si="18"/>
        <v>11</v>
      </c>
      <c r="I160" s="14">
        <v>129</v>
      </c>
      <c r="J160" s="14">
        <f t="shared" si="19"/>
        <v>129</v>
      </c>
      <c r="K160" s="11">
        <f t="shared" si="32"/>
        <v>0.0041980748792229084</v>
      </c>
      <c r="L160" s="11">
        <f t="shared" si="26"/>
        <v>0.0008539058818310434</v>
      </c>
      <c r="M160" s="11">
        <f t="shared" si="20"/>
        <v>0.005051980761053952</v>
      </c>
      <c r="N160" s="11">
        <f t="shared" si="27"/>
        <v>0.4876564709013635</v>
      </c>
      <c r="O160" s="11">
        <f t="shared" si="28"/>
        <v>0.16404904727459615</v>
      </c>
      <c r="P160" s="11">
        <f t="shared" si="29"/>
        <v>0.6517055181759597</v>
      </c>
      <c r="Q160" s="11"/>
      <c r="R160" s="11">
        <f t="shared" si="30"/>
        <v>0.004166666666666667</v>
      </c>
      <c r="S160" s="11">
        <f t="shared" si="31"/>
        <v>0.5374999999999993</v>
      </c>
      <c r="T160" s="11">
        <f t="shared" si="21"/>
        <v>0.0007708333333333345</v>
      </c>
      <c r="U160" s="11">
        <f t="shared" si="22"/>
        <v>0.004937500000000001</v>
      </c>
      <c r="V160" s="11">
        <f t="shared" si="23"/>
        <v>0.6942708333333334</v>
      </c>
      <c r="W160" s="11"/>
      <c r="X160" s="11">
        <f t="shared" si="24"/>
        <v>0.0001144807610539509</v>
      </c>
      <c r="Y160" s="4"/>
    </row>
    <row r="161" spans="4:25" ht="18">
      <c r="D161" s="19"/>
      <c r="E161" s="19">
        <f t="shared" si="33"/>
        <v>7.395833333333336</v>
      </c>
      <c r="F161" s="19">
        <f t="shared" si="34"/>
        <v>0.1821378082475924</v>
      </c>
      <c r="G161" s="4"/>
      <c r="H161" s="1">
        <f aca="true" t="shared" si="35" ref="H161:H224">1+INT(I161/12)</f>
        <v>11</v>
      </c>
      <c r="I161" s="14">
        <v>130</v>
      </c>
      <c r="J161" s="14">
        <f aca="true" t="shared" si="36" ref="J161:J224">IF(I161&lt;=$D$7,I161,0)</f>
        <v>130</v>
      </c>
      <c r="K161" s="11">
        <f t="shared" si="32"/>
        <v>0.004205083351475368</v>
      </c>
      <c r="L161" s="11">
        <f t="shared" si="26"/>
        <v>0.0008468974095785838</v>
      </c>
      <c r="M161" s="11">
        <f aca="true" t="shared" si="37" ref="M161:M194">IF(J161&gt;0,$D$6/(1-(1-$D$6)^$D$7),0)</f>
        <v>0.005051980761053952</v>
      </c>
      <c r="N161" s="11">
        <f t="shared" si="27"/>
        <v>0.49186155425283884</v>
      </c>
      <c r="O161" s="11">
        <f t="shared" si="28"/>
        <v>0.16489594468417473</v>
      </c>
      <c r="P161" s="11">
        <f t="shared" si="29"/>
        <v>0.6567574989370135</v>
      </c>
      <c r="Q161" s="11"/>
      <c r="R161" s="11">
        <f t="shared" si="30"/>
        <v>0.004166666666666667</v>
      </c>
      <c r="S161" s="11">
        <f t="shared" si="31"/>
        <v>0.541666666666666</v>
      </c>
      <c r="T161" s="11">
        <f aca="true" t="shared" si="38" ref="T161:T224">IF(J161&gt;0,(1-S161)*$D$6,0)</f>
        <v>0.0007638888888888901</v>
      </c>
      <c r="U161" s="11">
        <f aca="true" t="shared" si="39" ref="U161:U224">T161+R161</f>
        <v>0.004930555555555557</v>
      </c>
      <c r="V161" s="11">
        <f aca="true" t="shared" si="40" ref="V161:V224">IF(J161&gt;0,V160+U161,0)</f>
        <v>0.6992013888888889</v>
      </c>
      <c r="W161" s="11"/>
      <c r="X161" s="11">
        <f aca="true" t="shared" si="41" ref="X161:X224">M161-U161</f>
        <v>0.00012142520549839487</v>
      </c>
      <c r="Y161" s="4"/>
    </row>
    <row r="162" spans="4:25" ht="18">
      <c r="D162" s="19"/>
      <c r="E162" s="19">
        <f t="shared" si="33"/>
        <v>7.385416666666668</v>
      </c>
      <c r="F162" s="19">
        <f t="shared" si="34"/>
        <v>0.19255447491426025</v>
      </c>
      <c r="G162" s="4"/>
      <c r="H162" s="1">
        <f t="shared" si="35"/>
        <v>11</v>
      </c>
      <c r="I162" s="14">
        <v>131</v>
      </c>
      <c r="J162" s="14">
        <f t="shared" si="36"/>
        <v>131</v>
      </c>
      <c r="K162" s="11">
        <f aca="true" t="shared" si="42" ref="K162:K194">IF(J162&gt;0,$D$9/(1-$D$6)^(J162-1),0)</f>
        <v>0.004212103524015394</v>
      </c>
      <c r="L162" s="11">
        <f aca="true" t="shared" si="43" ref="L162:L225">M162-K162</f>
        <v>0.0008398772370385582</v>
      </c>
      <c r="M162" s="11">
        <f t="shared" si="37"/>
        <v>0.005051980761053952</v>
      </c>
      <c r="N162" s="11">
        <f aca="true" t="shared" si="44" ref="N162:N225">IF(K162&gt;0,N161+K162,0)</f>
        <v>0.49607365777685425</v>
      </c>
      <c r="O162" s="11">
        <f aca="true" t="shared" si="45" ref="O162:O225">IF(J162&gt;0,O161+L162,0)</f>
        <v>0.16573582192121328</v>
      </c>
      <c r="P162" s="11">
        <f aca="true" t="shared" si="46" ref="P162:P225">O162+N162</f>
        <v>0.6618094796980676</v>
      </c>
      <c r="Q162" s="11"/>
      <c r="R162" s="11">
        <f aca="true" t="shared" si="47" ref="R162:R225">IF(J162&gt;0,1/$D$7,0)</f>
        <v>0.004166666666666667</v>
      </c>
      <c r="S162" s="11">
        <f aca="true" t="shared" si="48" ref="S162:S225">IF(J162&gt;0,S161+R162,0)</f>
        <v>0.5458333333333326</v>
      </c>
      <c r="T162" s="11">
        <f t="shared" si="38"/>
        <v>0.0007569444444444457</v>
      </c>
      <c r="U162" s="11">
        <f t="shared" si="39"/>
        <v>0.004923611111111112</v>
      </c>
      <c r="V162" s="11">
        <f t="shared" si="40"/>
        <v>0.704125</v>
      </c>
      <c r="W162" s="11"/>
      <c r="X162" s="11">
        <f t="shared" si="41"/>
        <v>0.0001283696499428397</v>
      </c>
      <c r="Y162" s="4"/>
    </row>
    <row r="163" spans="4:25" ht="18">
      <c r="D163" s="19"/>
      <c r="E163" s="19">
        <f t="shared" si="33"/>
        <v>7.375000000000002</v>
      </c>
      <c r="F163" s="19">
        <f t="shared" si="34"/>
        <v>0.20297114158092633</v>
      </c>
      <c r="G163" s="4"/>
      <c r="H163" s="1">
        <f t="shared" si="35"/>
        <v>12</v>
      </c>
      <c r="I163" s="14">
        <v>132</v>
      </c>
      <c r="J163" s="14">
        <f t="shared" si="36"/>
        <v>132</v>
      </c>
      <c r="K163" s="11">
        <f t="shared" si="42"/>
        <v>0.00421913541637602</v>
      </c>
      <c r="L163" s="11">
        <f t="shared" si="43"/>
        <v>0.0008328453446779316</v>
      </c>
      <c r="M163" s="11">
        <f t="shared" si="37"/>
        <v>0.005051980761053952</v>
      </c>
      <c r="N163" s="11">
        <f t="shared" si="44"/>
        <v>0.5002927931932303</v>
      </c>
      <c r="O163" s="11">
        <f t="shared" si="45"/>
        <v>0.1665686672658912</v>
      </c>
      <c r="P163" s="11">
        <f t="shared" si="46"/>
        <v>0.6668614604591214</v>
      </c>
      <c r="Q163" s="11"/>
      <c r="R163" s="11">
        <f t="shared" si="47"/>
        <v>0.004166666666666667</v>
      </c>
      <c r="S163" s="11">
        <f t="shared" si="48"/>
        <v>0.5499999999999993</v>
      </c>
      <c r="T163" s="11">
        <f t="shared" si="38"/>
        <v>0.0007500000000000013</v>
      </c>
      <c r="U163" s="11">
        <f t="shared" si="39"/>
        <v>0.004916666666666668</v>
      </c>
      <c r="V163" s="11">
        <f t="shared" si="40"/>
        <v>0.7090416666666667</v>
      </c>
      <c r="W163" s="11"/>
      <c r="X163" s="11">
        <f t="shared" si="41"/>
        <v>0.00013531409438728367</v>
      </c>
      <c r="Y163" s="4"/>
    </row>
    <row r="164" spans="4:25" ht="18">
      <c r="D164" s="19"/>
      <c r="E164" s="19">
        <f t="shared" si="33"/>
        <v>7.364583333333335</v>
      </c>
      <c r="F164" s="19">
        <f t="shared" si="34"/>
        <v>0.2133878082475933</v>
      </c>
      <c r="G164" s="4"/>
      <c r="H164" s="1">
        <f t="shared" si="35"/>
        <v>12</v>
      </c>
      <c r="I164" s="14">
        <v>133</v>
      </c>
      <c r="J164" s="14">
        <f t="shared" si="36"/>
        <v>133</v>
      </c>
      <c r="K164" s="11">
        <f t="shared" si="42"/>
        <v>0.004226179048122892</v>
      </c>
      <c r="L164" s="11">
        <f t="shared" si="43"/>
        <v>0.0008258017129310598</v>
      </c>
      <c r="M164" s="11">
        <f t="shared" si="37"/>
        <v>0.005051980761053952</v>
      </c>
      <c r="N164" s="11">
        <f t="shared" si="44"/>
        <v>0.5045189722413532</v>
      </c>
      <c r="O164" s="11">
        <f t="shared" si="45"/>
        <v>0.16739446897882226</v>
      </c>
      <c r="P164" s="11">
        <f t="shared" si="46"/>
        <v>0.6719134412201755</v>
      </c>
      <c r="Q164" s="11"/>
      <c r="R164" s="11">
        <f t="shared" si="47"/>
        <v>0.004166666666666667</v>
      </c>
      <c r="S164" s="11">
        <f t="shared" si="48"/>
        <v>0.5541666666666659</v>
      </c>
      <c r="T164" s="11">
        <f t="shared" si="38"/>
        <v>0.0007430555555555568</v>
      </c>
      <c r="U164" s="11">
        <f t="shared" si="39"/>
        <v>0.004909722222222223</v>
      </c>
      <c r="V164" s="11">
        <f t="shared" si="40"/>
        <v>0.7139513888888889</v>
      </c>
      <c r="W164" s="11"/>
      <c r="X164" s="11">
        <f t="shared" si="41"/>
        <v>0.0001422585388317285</v>
      </c>
      <c r="Y164" s="4"/>
    </row>
    <row r="165" spans="4:25" ht="18">
      <c r="D165" s="19"/>
      <c r="E165" s="19">
        <f t="shared" si="33"/>
        <v>7.354166666666669</v>
      </c>
      <c r="F165" s="19">
        <f t="shared" si="34"/>
        <v>0.22380447491425937</v>
      </c>
      <c r="G165" s="4"/>
      <c r="H165" s="1">
        <f t="shared" si="35"/>
        <v>12</v>
      </c>
      <c r="I165" s="14">
        <v>134</v>
      </c>
      <c r="J165" s="14">
        <f t="shared" si="36"/>
        <v>134</v>
      </c>
      <c r="K165" s="11">
        <f t="shared" si="42"/>
        <v>0.004233234438854316</v>
      </c>
      <c r="L165" s="11">
        <f t="shared" si="43"/>
        <v>0.0008187463221996354</v>
      </c>
      <c r="M165" s="11">
        <f t="shared" si="37"/>
        <v>0.005051980761053952</v>
      </c>
      <c r="N165" s="11">
        <f t="shared" si="44"/>
        <v>0.5087522066802075</v>
      </c>
      <c r="O165" s="11">
        <f t="shared" si="45"/>
        <v>0.1682132153010219</v>
      </c>
      <c r="P165" s="11">
        <f t="shared" si="46"/>
        <v>0.6769654219812293</v>
      </c>
      <c r="Q165" s="11"/>
      <c r="R165" s="11">
        <f t="shared" si="47"/>
        <v>0.004166666666666667</v>
      </c>
      <c r="S165" s="11">
        <f t="shared" si="48"/>
        <v>0.5583333333333326</v>
      </c>
      <c r="T165" s="11">
        <f t="shared" si="38"/>
        <v>0.0007361111111111124</v>
      </c>
      <c r="U165" s="11">
        <f t="shared" si="39"/>
        <v>0.004902777777777779</v>
      </c>
      <c r="V165" s="11">
        <f t="shared" si="40"/>
        <v>0.7188541666666667</v>
      </c>
      <c r="W165" s="11"/>
      <c r="X165" s="11">
        <f t="shared" si="41"/>
        <v>0.00014920298327617248</v>
      </c>
      <c r="Y165" s="4"/>
    </row>
    <row r="166" spans="4:25" ht="18">
      <c r="D166" s="19"/>
      <c r="E166" s="19">
        <f t="shared" si="33"/>
        <v>7.343750000000002</v>
      </c>
      <c r="F166" s="19">
        <f t="shared" si="34"/>
        <v>0.23422114158092633</v>
      </c>
      <c r="G166" s="4"/>
      <c r="H166" s="1">
        <f t="shared" si="35"/>
        <v>12</v>
      </c>
      <c r="I166" s="14">
        <v>135</v>
      </c>
      <c r="J166" s="14">
        <f t="shared" si="36"/>
        <v>135</v>
      </c>
      <c r="K166" s="11">
        <f t="shared" si="42"/>
        <v>0.0042403016082013184</v>
      </c>
      <c r="L166" s="11">
        <f t="shared" si="43"/>
        <v>0.0008116791528526334</v>
      </c>
      <c r="M166" s="11">
        <f t="shared" si="37"/>
        <v>0.005051980761053952</v>
      </c>
      <c r="N166" s="11">
        <f t="shared" si="44"/>
        <v>0.5129925082884088</v>
      </c>
      <c r="O166" s="11">
        <f t="shared" si="45"/>
        <v>0.16902489445387453</v>
      </c>
      <c r="P166" s="11">
        <f t="shared" si="46"/>
        <v>0.6820174027422834</v>
      </c>
      <c r="Q166" s="11"/>
      <c r="R166" s="11">
        <f t="shared" si="47"/>
        <v>0.004166666666666667</v>
      </c>
      <c r="S166" s="11">
        <f t="shared" si="48"/>
        <v>0.5624999999999992</v>
      </c>
      <c r="T166" s="11">
        <f t="shared" si="38"/>
        <v>0.000729166666666668</v>
      </c>
      <c r="U166" s="11">
        <f t="shared" si="39"/>
        <v>0.0048958333333333345</v>
      </c>
      <c r="V166" s="11">
        <f t="shared" si="40"/>
        <v>0.72375</v>
      </c>
      <c r="W166" s="11"/>
      <c r="X166" s="11">
        <f t="shared" si="41"/>
        <v>0.00015614742772061731</v>
      </c>
      <c r="Y166" s="4"/>
    </row>
    <row r="167" spans="4:25" ht="18">
      <c r="D167" s="19"/>
      <c r="E167" s="19">
        <f t="shared" si="33"/>
        <v>7.333333333333336</v>
      </c>
      <c r="F167" s="19">
        <f t="shared" si="34"/>
        <v>0.2446378082475924</v>
      </c>
      <c r="G167" s="4"/>
      <c r="H167" s="1">
        <f t="shared" si="35"/>
        <v>12</v>
      </c>
      <c r="I167" s="14">
        <v>136</v>
      </c>
      <c r="J167" s="14">
        <f t="shared" si="36"/>
        <v>136</v>
      </c>
      <c r="K167" s="11">
        <f t="shared" si="42"/>
        <v>0.004247380575827698</v>
      </c>
      <c r="L167" s="11">
        <f t="shared" si="43"/>
        <v>0.0008046001852262535</v>
      </c>
      <c r="M167" s="11">
        <f t="shared" si="37"/>
        <v>0.005051980761053952</v>
      </c>
      <c r="N167" s="11">
        <f t="shared" si="44"/>
        <v>0.5172398888642366</v>
      </c>
      <c r="O167" s="11">
        <f t="shared" si="45"/>
        <v>0.1698294946391008</v>
      </c>
      <c r="P167" s="11">
        <f t="shared" si="46"/>
        <v>0.6870693835033373</v>
      </c>
      <c r="Q167" s="11"/>
      <c r="R167" s="11">
        <f t="shared" si="47"/>
        <v>0.004166666666666667</v>
      </c>
      <c r="S167" s="11">
        <f t="shared" si="48"/>
        <v>0.5666666666666659</v>
      </c>
      <c r="T167" s="11">
        <f t="shared" si="38"/>
        <v>0.0007222222222222236</v>
      </c>
      <c r="U167" s="11">
        <f t="shared" si="39"/>
        <v>0.0048888888888888905</v>
      </c>
      <c r="V167" s="11">
        <f t="shared" si="40"/>
        <v>0.728638888888889</v>
      </c>
      <c r="W167" s="11"/>
      <c r="X167" s="11">
        <f t="shared" si="41"/>
        <v>0.00016309187216506128</v>
      </c>
      <c r="Y167" s="4"/>
    </row>
    <row r="168" spans="4:25" ht="18">
      <c r="D168" s="19"/>
      <c r="E168" s="19">
        <f t="shared" si="33"/>
        <v>7.322916666666669</v>
      </c>
      <c r="F168" s="19">
        <f t="shared" si="34"/>
        <v>0.25505447491425937</v>
      </c>
      <c r="G168" s="4"/>
      <c r="H168" s="1">
        <f t="shared" si="35"/>
        <v>12</v>
      </c>
      <c r="I168" s="14">
        <v>137</v>
      </c>
      <c r="J168" s="14">
        <f t="shared" si="36"/>
        <v>137</v>
      </c>
      <c r="K168" s="11">
        <f t="shared" si="42"/>
        <v>0.004254471361430082</v>
      </c>
      <c r="L168" s="11">
        <f t="shared" si="43"/>
        <v>0.0007975093996238697</v>
      </c>
      <c r="M168" s="11">
        <f t="shared" si="37"/>
        <v>0.005051980761053952</v>
      </c>
      <c r="N168" s="11">
        <f t="shared" si="44"/>
        <v>0.5214943602256666</v>
      </c>
      <c r="O168" s="11">
        <f t="shared" si="45"/>
        <v>0.17062700403872466</v>
      </c>
      <c r="P168" s="11">
        <f t="shared" si="46"/>
        <v>0.6921213642643913</v>
      </c>
      <c r="Q168" s="11"/>
      <c r="R168" s="11">
        <f t="shared" si="47"/>
        <v>0.004166666666666667</v>
      </c>
      <c r="S168" s="11">
        <f t="shared" si="48"/>
        <v>0.5708333333333325</v>
      </c>
      <c r="T168" s="11">
        <f t="shared" si="38"/>
        <v>0.0007152777777777792</v>
      </c>
      <c r="U168" s="11">
        <f t="shared" si="39"/>
        <v>0.004881944444444446</v>
      </c>
      <c r="V168" s="11">
        <f t="shared" si="40"/>
        <v>0.7335208333333334</v>
      </c>
      <c r="W168" s="11"/>
      <c r="X168" s="11">
        <f t="shared" si="41"/>
        <v>0.00017003631660950612</v>
      </c>
      <c r="Y168" s="4"/>
    </row>
    <row r="169" spans="4:25" ht="18">
      <c r="D169" s="19"/>
      <c r="E169" s="19">
        <f t="shared" si="33"/>
        <v>7.312500000000003</v>
      </c>
      <c r="F169" s="19">
        <f t="shared" si="34"/>
        <v>0.26547114158092544</v>
      </c>
      <c r="G169" s="4"/>
      <c r="H169" s="1">
        <f t="shared" si="35"/>
        <v>12</v>
      </c>
      <c r="I169" s="14">
        <v>138</v>
      </c>
      <c r="J169" s="14">
        <f t="shared" si="36"/>
        <v>138</v>
      </c>
      <c r="K169" s="11">
        <f t="shared" si="42"/>
        <v>0.004261573984737979</v>
      </c>
      <c r="L169" s="11">
        <f t="shared" si="43"/>
        <v>0.0007904067763159729</v>
      </c>
      <c r="M169" s="11">
        <f t="shared" si="37"/>
        <v>0.005051980761053952</v>
      </c>
      <c r="N169" s="11">
        <f t="shared" si="44"/>
        <v>0.5257559342104047</v>
      </c>
      <c r="O169" s="11">
        <f t="shared" si="45"/>
        <v>0.17141741081504064</v>
      </c>
      <c r="P169" s="11">
        <f t="shared" si="46"/>
        <v>0.6971733450254454</v>
      </c>
      <c r="Q169" s="11"/>
      <c r="R169" s="11">
        <f t="shared" si="47"/>
        <v>0.004166666666666667</v>
      </c>
      <c r="S169" s="11">
        <f t="shared" si="48"/>
        <v>0.5749999999999992</v>
      </c>
      <c r="T169" s="11">
        <f t="shared" si="38"/>
        <v>0.0007083333333333348</v>
      </c>
      <c r="U169" s="11">
        <f t="shared" si="39"/>
        <v>0.004875000000000002</v>
      </c>
      <c r="V169" s="11">
        <f t="shared" si="40"/>
        <v>0.7383958333333334</v>
      </c>
      <c r="W169" s="11"/>
      <c r="X169" s="11">
        <f t="shared" si="41"/>
        <v>0.0001769807610539501</v>
      </c>
      <c r="Y169" s="4"/>
    </row>
    <row r="170" spans="4:25" ht="18">
      <c r="D170" s="19"/>
      <c r="E170" s="19">
        <f t="shared" si="33"/>
        <v>7.302083333333336</v>
      </c>
      <c r="F170" s="19">
        <f t="shared" si="34"/>
        <v>0.2758878082475924</v>
      </c>
      <c r="G170" s="4"/>
      <c r="H170" s="1">
        <f t="shared" si="35"/>
        <v>12</v>
      </c>
      <c r="I170" s="14">
        <v>139</v>
      </c>
      <c r="J170" s="14">
        <f t="shared" si="36"/>
        <v>139</v>
      </c>
      <c r="K170" s="11">
        <f t="shared" si="42"/>
        <v>0.0042686884655138355</v>
      </c>
      <c r="L170" s="11">
        <f t="shared" si="43"/>
        <v>0.0007832922955401164</v>
      </c>
      <c r="M170" s="11">
        <f t="shared" si="37"/>
        <v>0.005051980761053952</v>
      </c>
      <c r="N170" s="11">
        <f t="shared" si="44"/>
        <v>0.5300246226759185</v>
      </c>
      <c r="O170" s="11">
        <f t="shared" si="45"/>
        <v>0.17220070311058075</v>
      </c>
      <c r="P170" s="11">
        <f t="shared" si="46"/>
        <v>0.7022253257864993</v>
      </c>
      <c r="Q170" s="11"/>
      <c r="R170" s="11">
        <f t="shared" si="47"/>
        <v>0.004166666666666667</v>
      </c>
      <c r="S170" s="11">
        <f t="shared" si="48"/>
        <v>0.5791666666666658</v>
      </c>
      <c r="T170" s="11">
        <f t="shared" si="38"/>
        <v>0.0007013888888888903</v>
      </c>
      <c r="U170" s="11">
        <f t="shared" si="39"/>
        <v>0.004868055555555557</v>
      </c>
      <c r="V170" s="11">
        <f t="shared" si="40"/>
        <v>0.743263888888889</v>
      </c>
      <c r="W170" s="11"/>
      <c r="X170" s="11">
        <f t="shared" si="41"/>
        <v>0.00018392520549839492</v>
      </c>
      <c r="Y170" s="4"/>
    </row>
    <row r="171" spans="4:25" ht="18">
      <c r="D171" s="19"/>
      <c r="E171" s="19">
        <f t="shared" si="33"/>
        <v>7.29166666666667</v>
      </c>
      <c r="F171" s="19">
        <f t="shared" si="34"/>
        <v>0.2863044749142585</v>
      </c>
      <c r="G171" s="4"/>
      <c r="H171" s="1">
        <f t="shared" si="35"/>
        <v>12</v>
      </c>
      <c r="I171" s="14">
        <v>140</v>
      </c>
      <c r="J171" s="14">
        <f t="shared" si="36"/>
        <v>140</v>
      </c>
      <c r="K171" s="11">
        <f t="shared" si="42"/>
        <v>0.0042758148235530905</v>
      </c>
      <c r="L171" s="11">
        <f t="shared" si="43"/>
        <v>0.0007761659375008613</v>
      </c>
      <c r="M171" s="11">
        <f t="shared" si="37"/>
        <v>0.005051980761053952</v>
      </c>
      <c r="N171" s="11">
        <f t="shared" si="44"/>
        <v>0.5343004374994716</v>
      </c>
      <c r="O171" s="11">
        <f t="shared" si="45"/>
        <v>0.1729768690480816</v>
      </c>
      <c r="P171" s="11">
        <f t="shared" si="46"/>
        <v>0.7072773065475533</v>
      </c>
      <c r="Q171" s="11"/>
      <c r="R171" s="11">
        <f t="shared" si="47"/>
        <v>0.004166666666666667</v>
      </c>
      <c r="S171" s="11">
        <f t="shared" si="48"/>
        <v>0.5833333333333325</v>
      </c>
      <c r="T171" s="11">
        <f t="shared" si="38"/>
        <v>0.0006944444444444459</v>
      </c>
      <c r="U171" s="11">
        <f t="shared" si="39"/>
        <v>0.004861111111111113</v>
      </c>
      <c r="V171" s="11">
        <f t="shared" si="40"/>
        <v>0.748125</v>
      </c>
      <c r="W171" s="11"/>
      <c r="X171" s="11">
        <f t="shared" si="41"/>
        <v>0.0001908696499428389</v>
      </c>
      <c r="Y171" s="4"/>
    </row>
    <row r="172" spans="4:25" ht="18">
      <c r="D172" s="19"/>
      <c r="E172" s="19">
        <f t="shared" si="33"/>
        <v>7.281250000000002</v>
      </c>
      <c r="F172" s="19">
        <f t="shared" si="34"/>
        <v>0.29672114158092633</v>
      </c>
      <c r="G172" s="4"/>
      <c r="H172" s="1">
        <f t="shared" si="35"/>
        <v>12</v>
      </c>
      <c r="I172" s="14">
        <v>141</v>
      </c>
      <c r="J172" s="14">
        <f t="shared" si="36"/>
        <v>141</v>
      </c>
      <c r="K172" s="11">
        <f t="shared" si="42"/>
        <v>0.004282953078684231</v>
      </c>
      <c r="L172" s="11">
        <f t="shared" si="43"/>
        <v>0.0007690276823697209</v>
      </c>
      <c r="M172" s="11">
        <f t="shared" si="37"/>
        <v>0.005051980761053952</v>
      </c>
      <c r="N172" s="11">
        <f t="shared" si="44"/>
        <v>0.5385833905781559</v>
      </c>
      <c r="O172" s="11">
        <f t="shared" si="45"/>
        <v>0.17374589673045132</v>
      </c>
      <c r="P172" s="11">
        <f t="shared" si="46"/>
        <v>0.7123292873086071</v>
      </c>
      <c r="Q172" s="11"/>
      <c r="R172" s="11">
        <f t="shared" si="47"/>
        <v>0.004166666666666667</v>
      </c>
      <c r="S172" s="11">
        <f t="shared" si="48"/>
        <v>0.5874999999999991</v>
      </c>
      <c r="T172" s="11">
        <f t="shared" si="38"/>
        <v>0.0006875000000000015</v>
      </c>
      <c r="U172" s="11">
        <f t="shared" si="39"/>
        <v>0.004854166666666668</v>
      </c>
      <c r="V172" s="11">
        <f t="shared" si="40"/>
        <v>0.7529791666666668</v>
      </c>
      <c r="W172" s="11"/>
      <c r="X172" s="11">
        <f t="shared" si="41"/>
        <v>0.00019781409438728373</v>
      </c>
      <c r="Y172" s="4"/>
    </row>
    <row r="173" spans="4:25" ht="18">
      <c r="D173" s="19"/>
      <c r="E173" s="19">
        <f t="shared" si="33"/>
        <v>7.270833333333335</v>
      </c>
      <c r="F173" s="19">
        <f t="shared" si="34"/>
        <v>0.3071378082475933</v>
      </c>
      <c r="G173" s="4"/>
      <c r="H173" s="1">
        <f t="shared" si="35"/>
        <v>12</v>
      </c>
      <c r="I173" s="14">
        <v>142</v>
      </c>
      <c r="J173" s="14">
        <f t="shared" si="36"/>
        <v>142</v>
      </c>
      <c r="K173" s="11">
        <f t="shared" si="42"/>
        <v>0.004290103250768846</v>
      </c>
      <c r="L173" s="11">
        <f t="shared" si="43"/>
        <v>0.000761877510285106</v>
      </c>
      <c r="M173" s="11">
        <f t="shared" si="37"/>
        <v>0.005051980761053952</v>
      </c>
      <c r="N173" s="11">
        <f t="shared" si="44"/>
        <v>0.5428734938289247</v>
      </c>
      <c r="O173" s="11">
        <f t="shared" si="45"/>
        <v>0.17450777424073644</v>
      </c>
      <c r="P173" s="11">
        <f t="shared" si="46"/>
        <v>0.7173812680696612</v>
      </c>
      <c r="Q173" s="11"/>
      <c r="R173" s="11">
        <f t="shared" si="47"/>
        <v>0.004166666666666667</v>
      </c>
      <c r="S173" s="11">
        <f t="shared" si="48"/>
        <v>0.5916666666666658</v>
      </c>
      <c r="T173" s="11">
        <f t="shared" si="38"/>
        <v>0.0006805555555555571</v>
      </c>
      <c r="U173" s="11">
        <f t="shared" si="39"/>
        <v>0.004847222222222223</v>
      </c>
      <c r="V173" s="11">
        <f t="shared" si="40"/>
        <v>0.757826388888889</v>
      </c>
      <c r="W173" s="11"/>
      <c r="X173" s="11">
        <f t="shared" si="41"/>
        <v>0.00020475853883172856</v>
      </c>
      <c r="Y173" s="4"/>
    </row>
    <row r="174" spans="4:25" ht="18">
      <c r="D174" s="19"/>
      <c r="E174" s="19">
        <f t="shared" si="33"/>
        <v>7.260416666666669</v>
      </c>
      <c r="F174" s="19">
        <f t="shared" si="34"/>
        <v>0.31755447491425937</v>
      </c>
      <c r="G174" s="4"/>
      <c r="H174" s="1">
        <f t="shared" si="35"/>
        <v>12</v>
      </c>
      <c r="I174" s="14">
        <v>143</v>
      </c>
      <c r="J174" s="14">
        <f t="shared" si="36"/>
        <v>143</v>
      </c>
      <c r="K174" s="11">
        <f t="shared" si="42"/>
        <v>0.004297265359701682</v>
      </c>
      <c r="L174" s="11">
        <f t="shared" si="43"/>
        <v>0.0007547154013522695</v>
      </c>
      <c r="M174" s="11">
        <f t="shared" si="37"/>
        <v>0.005051980761053952</v>
      </c>
      <c r="N174" s="11">
        <f t="shared" si="44"/>
        <v>0.5471707591886263</v>
      </c>
      <c r="O174" s="11">
        <f t="shared" si="45"/>
        <v>0.1752624896420887</v>
      </c>
      <c r="P174" s="11">
        <f t="shared" si="46"/>
        <v>0.722433248830715</v>
      </c>
      <c r="Q174" s="11"/>
      <c r="R174" s="11">
        <f t="shared" si="47"/>
        <v>0.004166666666666667</v>
      </c>
      <c r="S174" s="11">
        <f t="shared" si="48"/>
        <v>0.5958333333333324</v>
      </c>
      <c r="T174" s="11">
        <f t="shared" si="38"/>
        <v>0.0006736111111111127</v>
      </c>
      <c r="U174" s="11">
        <f t="shared" si="39"/>
        <v>0.004840277777777779</v>
      </c>
      <c r="V174" s="11">
        <f t="shared" si="40"/>
        <v>0.7626666666666667</v>
      </c>
      <c r="W174" s="11"/>
      <c r="X174" s="11">
        <f t="shared" si="41"/>
        <v>0.00021170298327617253</v>
      </c>
      <c r="Y174" s="4"/>
    </row>
    <row r="175" spans="4:25" ht="18">
      <c r="D175" s="19"/>
      <c r="E175" s="19">
        <f t="shared" si="33"/>
        <v>7.250000000000003</v>
      </c>
      <c r="F175" s="19">
        <f t="shared" si="34"/>
        <v>0.32797114158092544</v>
      </c>
      <c r="G175" s="4"/>
      <c r="H175" s="1">
        <f t="shared" si="35"/>
        <v>13</v>
      </c>
      <c r="I175" s="14">
        <v>144</v>
      </c>
      <c r="J175" s="14">
        <f t="shared" si="36"/>
        <v>144</v>
      </c>
      <c r="K175" s="11">
        <f t="shared" si="42"/>
        <v>0.0043044394254107</v>
      </c>
      <c r="L175" s="11">
        <f t="shared" si="43"/>
        <v>0.0007475413356432519</v>
      </c>
      <c r="M175" s="11">
        <f t="shared" si="37"/>
        <v>0.005051980761053952</v>
      </c>
      <c r="N175" s="11">
        <f t="shared" si="44"/>
        <v>0.551475198614037</v>
      </c>
      <c r="O175" s="11">
        <f t="shared" si="45"/>
        <v>0.17601003097773196</v>
      </c>
      <c r="P175" s="11">
        <f t="shared" si="46"/>
        <v>0.727485229591769</v>
      </c>
      <c r="Q175" s="11"/>
      <c r="R175" s="11">
        <f t="shared" si="47"/>
        <v>0.004166666666666667</v>
      </c>
      <c r="S175" s="11">
        <f t="shared" si="48"/>
        <v>0.5999999999999991</v>
      </c>
      <c r="T175" s="11">
        <f t="shared" si="38"/>
        <v>0.0006666666666666683</v>
      </c>
      <c r="U175" s="11">
        <f t="shared" si="39"/>
        <v>0.004833333333333335</v>
      </c>
      <c r="V175" s="11">
        <f t="shared" si="40"/>
        <v>0.7675000000000001</v>
      </c>
      <c r="W175" s="11"/>
      <c r="X175" s="11">
        <f t="shared" si="41"/>
        <v>0.0002186474277206165</v>
      </c>
      <c r="Y175" s="4"/>
    </row>
    <row r="176" spans="4:25" ht="18">
      <c r="D176" s="19"/>
      <c r="E176" s="19">
        <f t="shared" si="33"/>
        <v>7.239583333333336</v>
      </c>
      <c r="F176" s="19">
        <f t="shared" si="34"/>
        <v>0.3383878082475924</v>
      </c>
      <c r="G176" s="4"/>
      <c r="H176" s="1">
        <f t="shared" si="35"/>
        <v>13</v>
      </c>
      <c r="I176" s="14">
        <v>145</v>
      </c>
      <c r="J176" s="14">
        <f t="shared" si="36"/>
        <v>145</v>
      </c>
      <c r="K176" s="11">
        <f t="shared" si="42"/>
        <v>0.004311625467857128</v>
      </c>
      <c r="L176" s="11">
        <f t="shared" si="43"/>
        <v>0.0007403552931968234</v>
      </c>
      <c r="M176" s="11">
        <f t="shared" si="37"/>
        <v>0.005051980761053952</v>
      </c>
      <c r="N176" s="11">
        <f t="shared" si="44"/>
        <v>0.5557868240818942</v>
      </c>
      <c r="O176" s="11">
        <f t="shared" si="45"/>
        <v>0.1767503862709288</v>
      </c>
      <c r="P176" s="11">
        <f t="shared" si="46"/>
        <v>0.7325372103528229</v>
      </c>
      <c r="Q176" s="11"/>
      <c r="R176" s="11">
        <f t="shared" si="47"/>
        <v>0.004166666666666667</v>
      </c>
      <c r="S176" s="11">
        <f t="shared" si="48"/>
        <v>0.6041666666666657</v>
      </c>
      <c r="T176" s="11">
        <f t="shared" si="38"/>
        <v>0.0006597222222222238</v>
      </c>
      <c r="U176" s="11">
        <f t="shared" si="39"/>
        <v>0.0048263888888888905</v>
      </c>
      <c r="V176" s="11">
        <f t="shared" si="40"/>
        <v>0.7723263888888889</v>
      </c>
      <c r="W176" s="11"/>
      <c r="X176" s="11">
        <f t="shared" si="41"/>
        <v>0.00022559187216506134</v>
      </c>
      <c r="Y176" s="4"/>
    </row>
    <row r="177" spans="4:25" ht="18">
      <c r="D177" s="19"/>
      <c r="E177" s="19">
        <f t="shared" si="33"/>
        <v>7.229166666666669</v>
      </c>
      <c r="F177" s="19">
        <f t="shared" si="34"/>
        <v>0.34880447491425937</v>
      </c>
      <c r="G177" s="4"/>
      <c r="H177" s="1">
        <f t="shared" si="35"/>
        <v>13</v>
      </c>
      <c r="I177" s="14">
        <v>146</v>
      </c>
      <c r="J177" s="14">
        <f t="shared" si="36"/>
        <v>146</v>
      </c>
      <c r="K177" s="11">
        <f t="shared" si="42"/>
        <v>0.0043188235070355215</v>
      </c>
      <c r="L177" s="11">
        <f t="shared" si="43"/>
        <v>0.0007331572540184303</v>
      </c>
      <c r="M177" s="11">
        <f t="shared" si="37"/>
        <v>0.005051980761053952</v>
      </c>
      <c r="N177" s="11">
        <f t="shared" si="44"/>
        <v>0.5601056475889297</v>
      </c>
      <c r="O177" s="11">
        <f t="shared" si="45"/>
        <v>0.17748354352494722</v>
      </c>
      <c r="P177" s="11">
        <f t="shared" si="46"/>
        <v>0.7375891911138769</v>
      </c>
      <c r="Q177" s="11"/>
      <c r="R177" s="11">
        <f t="shared" si="47"/>
        <v>0.004166666666666667</v>
      </c>
      <c r="S177" s="11">
        <f t="shared" si="48"/>
        <v>0.6083333333333324</v>
      </c>
      <c r="T177" s="11">
        <f t="shared" si="38"/>
        <v>0.0006527777777777794</v>
      </c>
      <c r="U177" s="11">
        <f t="shared" si="39"/>
        <v>0.004819444444444446</v>
      </c>
      <c r="V177" s="11">
        <f t="shared" si="40"/>
        <v>0.7771458333333334</v>
      </c>
      <c r="W177" s="11"/>
      <c r="X177" s="11">
        <f t="shared" si="41"/>
        <v>0.00023253631660950617</v>
      </c>
      <c r="Y177" s="4"/>
    </row>
    <row r="178" spans="4:25" ht="18">
      <c r="D178" s="19"/>
      <c r="E178" s="19">
        <f t="shared" si="33"/>
        <v>7.218750000000003</v>
      </c>
      <c r="F178" s="19">
        <f t="shared" si="34"/>
        <v>0.35922114158092544</v>
      </c>
      <c r="G178" s="4"/>
      <c r="H178" s="1">
        <f t="shared" si="35"/>
        <v>13</v>
      </c>
      <c r="I178" s="14">
        <v>147</v>
      </c>
      <c r="J178" s="14">
        <f t="shared" si="36"/>
        <v>147</v>
      </c>
      <c r="K178" s="11">
        <f t="shared" si="42"/>
        <v>0.004326033562973811</v>
      </c>
      <c r="L178" s="11">
        <f t="shared" si="43"/>
        <v>0.0007259471980801411</v>
      </c>
      <c r="M178" s="11">
        <f t="shared" si="37"/>
        <v>0.005051980761053952</v>
      </c>
      <c r="N178" s="11">
        <f t="shared" si="44"/>
        <v>0.5644316811519035</v>
      </c>
      <c r="O178" s="11">
        <f t="shared" si="45"/>
        <v>0.17820949072302736</v>
      </c>
      <c r="P178" s="11">
        <f t="shared" si="46"/>
        <v>0.7426411718749308</v>
      </c>
      <c r="Q178" s="11"/>
      <c r="R178" s="11">
        <f t="shared" si="47"/>
        <v>0.004166666666666667</v>
      </c>
      <c r="S178" s="11">
        <f t="shared" si="48"/>
        <v>0.612499999999999</v>
      </c>
      <c r="T178" s="11">
        <f t="shared" si="38"/>
        <v>0.000645833333333335</v>
      </c>
      <c r="U178" s="11">
        <f t="shared" si="39"/>
        <v>0.004812500000000002</v>
      </c>
      <c r="V178" s="11">
        <f t="shared" si="40"/>
        <v>0.7819583333333334</v>
      </c>
      <c r="W178" s="11"/>
      <c r="X178" s="11">
        <f t="shared" si="41"/>
        <v>0.00023948076105395014</v>
      </c>
      <c r="Y178" s="4"/>
    </row>
    <row r="179" spans="4:25" ht="18">
      <c r="D179" s="19"/>
      <c r="E179" s="19">
        <f t="shared" si="33"/>
        <v>7.208333333333335</v>
      </c>
      <c r="F179" s="19">
        <f t="shared" si="34"/>
        <v>0.3696378082475933</v>
      </c>
      <c r="G179" s="4"/>
      <c r="H179" s="1">
        <f t="shared" si="35"/>
        <v>13</v>
      </c>
      <c r="I179" s="14">
        <v>148</v>
      </c>
      <c r="J179" s="14">
        <f t="shared" si="36"/>
        <v>148</v>
      </c>
      <c r="K179" s="11">
        <f t="shared" si="42"/>
        <v>0.004333255655733366</v>
      </c>
      <c r="L179" s="11">
        <f t="shared" si="43"/>
        <v>0.0007187251053205855</v>
      </c>
      <c r="M179" s="11">
        <f t="shared" si="37"/>
        <v>0.005051980761053952</v>
      </c>
      <c r="N179" s="11">
        <f t="shared" si="44"/>
        <v>0.5687649368076368</v>
      </c>
      <c r="O179" s="11">
        <f t="shared" si="45"/>
        <v>0.17892821582834795</v>
      </c>
      <c r="P179" s="11">
        <f t="shared" si="46"/>
        <v>0.7476931526359848</v>
      </c>
      <c r="Q179" s="11"/>
      <c r="R179" s="11">
        <f t="shared" si="47"/>
        <v>0.004166666666666667</v>
      </c>
      <c r="S179" s="11">
        <f t="shared" si="48"/>
        <v>0.6166666666666657</v>
      </c>
      <c r="T179" s="11">
        <f t="shared" si="38"/>
        <v>0.0006388888888888906</v>
      </c>
      <c r="U179" s="11">
        <f t="shared" si="39"/>
        <v>0.004805555555555557</v>
      </c>
      <c r="V179" s="11">
        <f t="shared" si="40"/>
        <v>0.7867638888888889</v>
      </c>
      <c r="W179" s="11"/>
      <c r="X179" s="11">
        <f t="shared" si="41"/>
        <v>0.000246425205498395</v>
      </c>
      <c r="Y179" s="4"/>
    </row>
    <row r="180" spans="4:25" ht="18">
      <c r="D180" s="19"/>
      <c r="E180" s="19">
        <f t="shared" si="33"/>
        <v>7.19791666666667</v>
      </c>
      <c r="F180" s="19">
        <f t="shared" si="34"/>
        <v>0.3800544749142585</v>
      </c>
      <c r="G180" s="4"/>
      <c r="H180" s="1">
        <f t="shared" si="35"/>
        <v>13</v>
      </c>
      <c r="I180" s="14">
        <v>149</v>
      </c>
      <c r="J180" s="14">
        <f t="shared" si="36"/>
        <v>149</v>
      </c>
      <c r="K180" s="11">
        <f t="shared" si="42"/>
        <v>0.004340489805409049</v>
      </c>
      <c r="L180" s="11">
        <f t="shared" si="43"/>
        <v>0.000711490955644903</v>
      </c>
      <c r="M180" s="11">
        <f t="shared" si="37"/>
        <v>0.005051980761053952</v>
      </c>
      <c r="N180" s="11">
        <f t="shared" si="44"/>
        <v>0.5731054266130459</v>
      </c>
      <c r="O180" s="11">
        <f t="shared" si="45"/>
        <v>0.17963970678399285</v>
      </c>
      <c r="P180" s="11">
        <f t="shared" si="46"/>
        <v>0.7527451333970387</v>
      </c>
      <c r="Q180" s="11"/>
      <c r="R180" s="11">
        <f t="shared" si="47"/>
        <v>0.004166666666666667</v>
      </c>
      <c r="S180" s="11">
        <f t="shared" si="48"/>
        <v>0.6208333333333323</v>
      </c>
      <c r="T180" s="11">
        <f t="shared" si="38"/>
        <v>0.0006319444444444462</v>
      </c>
      <c r="U180" s="11">
        <f t="shared" si="39"/>
        <v>0.004798611111111113</v>
      </c>
      <c r="V180" s="11">
        <f t="shared" si="40"/>
        <v>0.7915625000000001</v>
      </c>
      <c r="W180" s="11"/>
      <c r="X180" s="11">
        <f t="shared" si="41"/>
        <v>0.00025336964994283895</v>
      </c>
      <c r="Y180" s="4"/>
    </row>
    <row r="181" spans="4:25" ht="18">
      <c r="D181" s="19"/>
      <c r="E181" s="19">
        <f t="shared" si="33"/>
        <v>7.187500000000002</v>
      </c>
      <c r="F181" s="19">
        <f t="shared" si="34"/>
        <v>0.39047114158092633</v>
      </c>
      <c r="G181" s="4"/>
      <c r="H181" s="1">
        <f t="shared" si="35"/>
        <v>13</v>
      </c>
      <c r="I181" s="14">
        <v>150</v>
      </c>
      <c r="J181" s="14">
        <f t="shared" si="36"/>
        <v>150</v>
      </c>
      <c r="K181" s="11">
        <f t="shared" si="42"/>
        <v>0.004347736032129264</v>
      </c>
      <c r="L181" s="11">
        <f t="shared" si="43"/>
        <v>0.0007042447289246877</v>
      </c>
      <c r="M181" s="11">
        <f t="shared" si="37"/>
        <v>0.005051980761053952</v>
      </c>
      <c r="N181" s="11">
        <f t="shared" si="44"/>
        <v>0.5774531626451751</v>
      </c>
      <c r="O181" s="11">
        <f t="shared" si="45"/>
        <v>0.18034395151291754</v>
      </c>
      <c r="P181" s="11">
        <f t="shared" si="46"/>
        <v>0.7577971141580926</v>
      </c>
      <c r="Q181" s="11"/>
      <c r="R181" s="11">
        <f t="shared" si="47"/>
        <v>0.004166666666666667</v>
      </c>
      <c r="S181" s="11">
        <f t="shared" si="48"/>
        <v>0.624999999999999</v>
      </c>
      <c r="T181" s="11">
        <f t="shared" si="38"/>
        <v>0.0006250000000000017</v>
      </c>
      <c r="U181" s="11">
        <f t="shared" si="39"/>
        <v>0.004791666666666668</v>
      </c>
      <c r="V181" s="11">
        <f t="shared" si="40"/>
        <v>0.7963541666666667</v>
      </c>
      <c r="W181" s="11"/>
      <c r="X181" s="11">
        <f t="shared" si="41"/>
        <v>0.0002603140943872838</v>
      </c>
      <c r="Y181" s="4"/>
    </row>
    <row r="182" spans="4:25" ht="18">
      <c r="D182" s="19"/>
      <c r="E182" s="19">
        <f t="shared" si="33"/>
        <v>7.177083333333336</v>
      </c>
      <c r="F182" s="19">
        <f t="shared" si="34"/>
        <v>0.4008878082475924</v>
      </c>
      <c r="G182" s="4"/>
      <c r="H182" s="1">
        <f t="shared" si="35"/>
        <v>13</v>
      </c>
      <c r="I182" s="14">
        <v>151</v>
      </c>
      <c r="J182" s="14">
        <f t="shared" si="36"/>
        <v>151</v>
      </c>
      <c r="K182" s="11">
        <f t="shared" si="42"/>
        <v>0.004354994356056024</v>
      </c>
      <c r="L182" s="11">
        <f t="shared" si="43"/>
        <v>0.0006969864049979277</v>
      </c>
      <c r="M182" s="11">
        <f t="shared" si="37"/>
        <v>0.005051980761053952</v>
      </c>
      <c r="N182" s="11">
        <f t="shared" si="44"/>
        <v>0.5818081570012311</v>
      </c>
      <c r="O182" s="11">
        <f t="shared" si="45"/>
        <v>0.18104093791791548</v>
      </c>
      <c r="P182" s="11">
        <f t="shared" si="46"/>
        <v>0.7628490949191467</v>
      </c>
      <c r="Q182" s="11"/>
      <c r="R182" s="11">
        <f t="shared" si="47"/>
        <v>0.004166666666666667</v>
      </c>
      <c r="S182" s="11">
        <f t="shared" si="48"/>
        <v>0.6291666666666657</v>
      </c>
      <c r="T182" s="11">
        <f t="shared" si="38"/>
        <v>0.0006180555555555572</v>
      </c>
      <c r="U182" s="11">
        <f t="shared" si="39"/>
        <v>0.004784722222222224</v>
      </c>
      <c r="V182" s="11">
        <f t="shared" si="40"/>
        <v>0.801138888888889</v>
      </c>
      <c r="W182" s="11"/>
      <c r="X182" s="11">
        <f t="shared" si="41"/>
        <v>0.00026725853883172775</v>
      </c>
      <c r="Y182" s="4"/>
    </row>
    <row r="183" spans="4:25" ht="18">
      <c r="D183" s="19"/>
      <c r="E183" s="19">
        <f t="shared" si="33"/>
        <v>7.166666666666669</v>
      </c>
      <c r="F183" s="19">
        <f t="shared" si="34"/>
        <v>0.41130447491425937</v>
      </c>
      <c r="G183" s="4"/>
      <c r="H183" s="1">
        <f t="shared" si="35"/>
        <v>13</v>
      </c>
      <c r="I183" s="14">
        <v>152</v>
      </c>
      <c r="J183" s="14">
        <f t="shared" si="36"/>
        <v>152</v>
      </c>
      <c r="K183" s="11">
        <f t="shared" si="42"/>
        <v>0.004362264797385</v>
      </c>
      <c r="L183" s="11">
        <f t="shared" si="43"/>
        <v>0.0006897159636689515</v>
      </c>
      <c r="M183" s="11">
        <f t="shared" si="37"/>
        <v>0.005051980761053952</v>
      </c>
      <c r="N183" s="11">
        <f t="shared" si="44"/>
        <v>0.5861704217986161</v>
      </c>
      <c r="O183" s="11">
        <f t="shared" si="45"/>
        <v>0.18173065388158444</v>
      </c>
      <c r="P183" s="11">
        <f t="shared" si="46"/>
        <v>0.7679010756802005</v>
      </c>
      <c r="Q183" s="11"/>
      <c r="R183" s="11">
        <f t="shared" si="47"/>
        <v>0.004166666666666667</v>
      </c>
      <c r="S183" s="11">
        <f t="shared" si="48"/>
        <v>0.6333333333333323</v>
      </c>
      <c r="T183" s="11">
        <f t="shared" si="38"/>
        <v>0.0006111111111111128</v>
      </c>
      <c r="U183" s="11">
        <f t="shared" si="39"/>
        <v>0.004777777777777779</v>
      </c>
      <c r="V183" s="11">
        <f t="shared" si="40"/>
        <v>0.8059166666666667</v>
      </c>
      <c r="W183" s="11"/>
      <c r="X183" s="11">
        <f t="shared" si="41"/>
        <v>0.0002742029832761726</v>
      </c>
      <c r="Y183" s="4"/>
    </row>
    <row r="184" spans="4:25" ht="18">
      <c r="D184" s="19"/>
      <c r="E184" s="19">
        <f t="shared" si="33"/>
        <v>7.156250000000003</v>
      </c>
      <c r="F184" s="19">
        <f t="shared" si="34"/>
        <v>0.42172114158092544</v>
      </c>
      <c r="G184" s="4"/>
      <c r="H184" s="1">
        <f t="shared" si="35"/>
        <v>13</v>
      </c>
      <c r="I184" s="14">
        <v>153</v>
      </c>
      <c r="J184" s="14">
        <f t="shared" si="36"/>
        <v>153</v>
      </c>
      <c r="K184" s="11">
        <f t="shared" si="42"/>
        <v>0.004369547376345576</v>
      </c>
      <c r="L184" s="11">
        <f t="shared" si="43"/>
        <v>0.0006824333847083759</v>
      </c>
      <c r="M184" s="11">
        <f t="shared" si="37"/>
        <v>0.005051980761053952</v>
      </c>
      <c r="N184" s="11">
        <f t="shared" si="44"/>
        <v>0.5905399691749617</v>
      </c>
      <c r="O184" s="11">
        <f t="shared" si="45"/>
        <v>0.18241308726629282</v>
      </c>
      <c r="P184" s="11">
        <f t="shared" si="46"/>
        <v>0.7729530564412544</v>
      </c>
      <c r="Q184" s="11"/>
      <c r="R184" s="11">
        <f t="shared" si="47"/>
        <v>0.004166666666666667</v>
      </c>
      <c r="S184" s="11">
        <f t="shared" si="48"/>
        <v>0.637499999999999</v>
      </c>
      <c r="T184" s="11">
        <f t="shared" si="38"/>
        <v>0.0006041666666666684</v>
      </c>
      <c r="U184" s="11">
        <f t="shared" si="39"/>
        <v>0.004770833333333335</v>
      </c>
      <c r="V184" s="11">
        <f t="shared" si="40"/>
        <v>0.8106875</v>
      </c>
      <c r="W184" s="11"/>
      <c r="X184" s="11">
        <f t="shared" si="41"/>
        <v>0.00028114742772061656</v>
      </c>
      <c r="Y184" s="4"/>
    </row>
    <row r="185" spans="4:25" ht="18">
      <c r="D185" s="19"/>
      <c r="E185" s="19">
        <f t="shared" si="33"/>
        <v>7.145833333333336</v>
      </c>
      <c r="F185" s="19">
        <f t="shared" si="34"/>
        <v>0.4321378082475924</v>
      </c>
      <c r="G185" s="4"/>
      <c r="H185" s="1">
        <f t="shared" si="35"/>
        <v>13</v>
      </c>
      <c r="I185" s="14">
        <v>154</v>
      </c>
      <c r="J185" s="14">
        <f t="shared" si="36"/>
        <v>154</v>
      </c>
      <c r="K185" s="11">
        <f t="shared" si="42"/>
        <v>0.004376842113200911</v>
      </c>
      <c r="L185" s="11">
        <f t="shared" si="43"/>
        <v>0.0006751386478530408</v>
      </c>
      <c r="M185" s="11">
        <f t="shared" si="37"/>
        <v>0.005051980761053952</v>
      </c>
      <c r="N185" s="11">
        <f t="shared" si="44"/>
        <v>0.5949168112881625</v>
      </c>
      <c r="O185" s="11">
        <f t="shared" si="45"/>
        <v>0.18308822591414586</v>
      </c>
      <c r="P185" s="11">
        <f t="shared" si="46"/>
        <v>0.7780050372023084</v>
      </c>
      <c r="Q185" s="11"/>
      <c r="R185" s="11">
        <f t="shared" si="47"/>
        <v>0.004166666666666667</v>
      </c>
      <c r="S185" s="11">
        <f t="shared" si="48"/>
        <v>0.6416666666666656</v>
      </c>
      <c r="T185" s="11">
        <f t="shared" si="38"/>
        <v>0.000597222222222224</v>
      </c>
      <c r="U185" s="11">
        <f t="shared" si="39"/>
        <v>0.00476388888888889</v>
      </c>
      <c r="V185" s="11">
        <f t="shared" si="40"/>
        <v>0.8154513888888889</v>
      </c>
      <c r="W185" s="11"/>
      <c r="X185" s="11">
        <f t="shared" si="41"/>
        <v>0.0002880918721650614</v>
      </c>
      <c r="Y185" s="4"/>
    </row>
    <row r="186" spans="4:25" ht="18">
      <c r="D186" s="19"/>
      <c r="E186" s="19">
        <f t="shared" si="33"/>
        <v>7.13541666666667</v>
      </c>
      <c r="F186" s="19">
        <f t="shared" si="34"/>
        <v>0.4425544749142585</v>
      </c>
      <c r="G186" s="4"/>
      <c r="H186" s="1">
        <f t="shared" si="35"/>
        <v>13</v>
      </c>
      <c r="I186" s="14">
        <v>155</v>
      </c>
      <c r="J186" s="14">
        <f t="shared" si="36"/>
        <v>155</v>
      </c>
      <c r="K186" s="11">
        <f t="shared" si="42"/>
        <v>0.004384149028247991</v>
      </c>
      <c r="L186" s="11">
        <f t="shared" si="43"/>
        <v>0.0006678317328059607</v>
      </c>
      <c r="M186" s="11">
        <f t="shared" si="37"/>
        <v>0.005051980761053952</v>
      </c>
      <c r="N186" s="11">
        <f t="shared" si="44"/>
        <v>0.5993009603164106</v>
      </c>
      <c r="O186" s="11">
        <f t="shared" si="45"/>
        <v>0.18375605764695183</v>
      </c>
      <c r="P186" s="11">
        <f t="shared" si="46"/>
        <v>0.7830570179633624</v>
      </c>
      <c r="Q186" s="11"/>
      <c r="R186" s="11">
        <f t="shared" si="47"/>
        <v>0.004166666666666667</v>
      </c>
      <c r="S186" s="11">
        <f t="shared" si="48"/>
        <v>0.6458333333333323</v>
      </c>
      <c r="T186" s="11">
        <f t="shared" si="38"/>
        <v>0.0005902777777777796</v>
      </c>
      <c r="U186" s="11">
        <f t="shared" si="39"/>
        <v>0.0047569444444444465</v>
      </c>
      <c r="V186" s="11">
        <f t="shared" si="40"/>
        <v>0.8202083333333333</v>
      </c>
      <c r="W186" s="11"/>
      <c r="X186" s="11">
        <f t="shared" si="41"/>
        <v>0.00029503631660950536</v>
      </c>
      <c r="Y186" s="4"/>
    </row>
    <row r="187" spans="4:25" ht="18">
      <c r="D187" s="19"/>
      <c r="E187" s="19">
        <f t="shared" si="33"/>
        <v>7.125000000000003</v>
      </c>
      <c r="F187" s="19">
        <f t="shared" si="34"/>
        <v>0.45297114158092544</v>
      </c>
      <c r="G187" s="4"/>
      <c r="H187" s="1">
        <f t="shared" si="35"/>
        <v>14</v>
      </c>
      <c r="I187" s="14">
        <v>156</v>
      </c>
      <c r="J187" s="14">
        <f t="shared" si="36"/>
        <v>156</v>
      </c>
      <c r="K187" s="11">
        <f t="shared" si="42"/>
        <v>0.004391468141817687</v>
      </c>
      <c r="L187" s="11">
        <f t="shared" si="43"/>
        <v>0.000660512619236265</v>
      </c>
      <c r="M187" s="11">
        <f t="shared" si="37"/>
        <v>0.005051980761053952</v>
      </c>
      <c r="N187" s="11">
        <f t="shared" si="44"/>
        <v>0.6036924284582282</v>
      </c>
      <c r="O187" s="11">
        <f t="shared" si="45"/>
        <v>0.1844165702661881</v>
      </c>
      <c r="P187" s="11">
        <f t="shared" si="46"/>
        <v>0.7881089987244163</v>
      </c>
      <c r="Q187" s="11"/>
      <c r="R187" s="11">
        <f t="shared" si="47"/>
        <v>0.004166666666666667</v>
      </c>
      <c r="S187" s="11">
        <f t="shared" si="48"/>
        <v>0.6499999999999989</v>
      </c>
      <c r="T187" s="11">
        <f t="shared" si="38"/>
        <v>0.0005833333333333352</v>
      </c>
      <c r="U187" s="11">
        <f t="shared" si="39"/>
        <v>0.004750000000000002</v>
      </c>
      <c r="V187" s="11">
        <f t="shared" si="40"/>
        <v>0.8249583333333333</v>
      </c>
      <c r="W187" s="11"/>
      <c r="X187" s="11">
        <f t="shared" si="41"/>
        <v>0.0003019807610539502</v>
      </c>
      <c r="Y187" s="4"/>
    </row>
    <row r="188" spans="4:25" ht="18">
      <c r="D188" s="19"/>
      <c r="E188" s="19">
        <f t="shared" si="33"/>
        <v>7.114583333333337</v>
      </c>
      <c r="F188" s="19">
        <f t="shared" si="34"/>
        <v>0.4633878082475915</v>
      </c>
      <c r="G188" s="4"/>
      <c r="H188" s="1">
        <f t="shared" si="35"/>
        <v>14</v>
      </c>
      <c r="I188" s="14">
        <v>157</v>
      </c>
      <c r="J188" s="14">
        <f t="shared" si="36"/>
        <v>157</v>
      </c>
      <c r="K188" s="11">
        <f t="shared" si="42"/>
        <v>0.004398799474274812</v>
      </c>
      <c r="L188" s="11">
        <f t="shared" si="43"/>
        <v>0.0006531812867791396</v>
      </c>
      <c r="M188" s="11">
        <f t="shared" si="37"/>
        <v>0.005051980761053952</v>
      </c>
      <c r="N188" s="11">
        <f t="shared" si="44"/>
        <v>0.608091227932503</v>
      </c>
      <c r="O188" s="11">
        <f t="shared" si="45"/>
        <v>0.18506975155296723</v>
      </c>
      <c r="P188" s="11">
        <f t="shared" si="46"/>
        <v>0.7931609794854703</v>
      </c>
      <c r="Q188" s="11"/>
      <c r="R188" s="11">
        <f t="shared" si="47"/>
        <v>0.004166666666666667</v>
      </c>
      <c r="S188" s="11">
        <f t="shared" si="48"/>
        <v>0.6541666666666656</v>
      </c>
      <c r="T188" s="11">
        <f t="shared" si="38"/>
        <v>0.0005763888888888907</v>
      </c>
      <c r="U188" s="11">
        <f t="shared" si="39"/>
        <v>0.004743055555555558</v>
      </c>
      <c r="V188" s="11">
        <f t="shared" si="40"/>
        <v>0.8297013888888889</v>
      </c>
      <c r="W188" s="11"/>
      <c r="X188" s="11">
        <f t="shared" si="41"/>
        <v>0.00030892520549839417</v>
      </c>
      <c r="Y188" s="4"/>
    </row>
    <row r="189" spans="4:25" ht="18">
      <c r="D189" s="19"/>
      <c r="E189" s="19">
        <f t="shared" si="33"/>
        <v>7.10416666666667</v>
      </c>
      <c r="F189" s="19">
        <f t="shared" si="34"/>
        <v>0.4738044749142585</v>
      </c>
      <c r="G189" s="4"/>
      <c r="H189" s="1">
        <f t="shared" si="35"/>
        <v>14</v>
      </c>
      <c r="I189" s="14">
        <v>158</v>
      </c>
      <c r="J189" s="14">
        <f t="shared" si="36"/>
        <v>158</v>
      </c>
      <c r="K189" s="11">
        <f t="shared" si="42"/>
        <v>0.004406143046018177</v>
      </c>
      <c r="L189" s="11">
        <f t="shared" si="43"/>
        <v>0.0006458377150357752</v>
      </c>
      <c r="M189" s="11">
        <f t="shared" si="37"/>
        <v>0.005051980761053952</v>
      </c>
      <c r="N189" s="11">
        <f t="shared" si="44"/>
        <v>0.6124973709785212</v>
      </c>
      <c r="O189" s="11">
        <f t="shared" si="45"/>
        <v>0.185715589268003</v>
      </c>
      <c r="P189" s="11">
        <f t="shared" si="46"/>
        <v>0.7982129602465242</v>
      </c>
      <c r="Q189" s="11"/>
      <c r="R189" s="11">
        <f t="shared" si="47"/>
        <v>0.004166666666666667</v>
      </c>
      <c r="S189" s="11">
        <f t="shared" si="48"/>
        <v>0.6583333333333322</v>
      </c>
      <c r="T189" s="11">
        <f t="shared" si="38"/>
        <v>0.0005694444444444463</v>
      </c>
      <c r="U189" s="11">
        <f t="shared" si="39"/>
        <v>0.004736111111111113</v>
      </c>
      <c r="V189" s="11">
        <f t="shared" si="40"/>
        <v>0.8344375</v>
      </c>
      <c r="W189" s="11"/>
      <c r="X189" s="11">
        <f t="shared" si="41"/>
        <v>0.000315869649942839</v>
      </c>
      <c r="Y189" s="4"/>
    </row>
    <row r="190" spans="4:25" ht="18">
      <c r="D190" s="19"/>
      <c r="E190" s="19">
        <f t="shared" si="33"/>
        <v>7.0937500000000036</v>
      </c>
      <c r="F190" s="19">
        <f t="shared" si="34"/>
        <v>0.48422114158092455</v>
      </c>
      <c r="G190" s="4"/>
      <c r="H190" s="1">
        <f t="shared" si="35"/>
        <v>14</v>
      </c>
      <c r="I190" s="14">
        <v>159</v>
      </c>
      <c r="J190" s="14">
        <f t="shared" si="36"/>
        <v>159</v>
      </c>
      <c r="K190" s="11">
        <f t="shared" si="42"/>
        <v>0.004413498877480643</v>
      </c>
      <c r="L190" s="11">
        <f t="shared" si="43"/>
        <v>0.0006384818835733089</v>
      </c>
      <c r="M190" s="11">
        <f t="shared" si="37"/>
        <v>0.005051980761053952</v>
      </c>
      <c r="N190" s="11">
        <f t="shared" si="44"/>
        <v>0.6169108698560019</v>
      </c>
      <c r="O190" s="11">
        <f t="shared" si="45"/>
        <v>0.18635407115157632</v>
      </c>
      <c r="P190" s="11">
        <f t="shared" si="46"/>
        <v>0.8032649410075782</v>
      </c>
      <c r="Q190" s="11"/>
      <c r="R190" s="11">
        <f t="shared" si="47"/>
        <v>0.004166666666666667</v>
      </c>
      <c r="S190" s="11">
        <f t="shared" si="48"/>
        <v>0.6624999999999989</v>
      </c>
      <c r="T190" s="11">
        <f t="shared" si="38"/>
        <v>0.0005625000000000019</v>
      </c>
      <c r="U190" s="11">
        <f t="shared" si="39"/>
        <v>0.004729166666666669</v>
      </c>
      <c r="V190" s="11">
        <f t="shared" si="40"/>
        <v>0.8391666666666667</v>
      </c>
      <c r="W190" s="11"/>
      <c r="X190" s="11">
        <f t="shared" si="41"/>
        <v>0.00032281409438728297</v>
      </c>
      <c r="Y190" s="4"/>
    </row>
    <row r="191" spans="4:25" ht="18">
      <c r="D191" s="19"/>
      <c r="E191" s="19">
        <f t="shared" si="33"/>
        <v>7.083333333333336</v>
      </c>
      <c r="F191" s="19">
        <f t="shared" si="34"/>
        <v>0.4946378082475924</v>
      </c>
      <c r="G191" s="4"/>
      <c r="H191" s="1">
        <f t="shared" si="35"/>
        <v>14</v>
      </c>
      <c r="I191" s="14">
        <v>160</v>
      </c>
      <c r="J191" s="14">
        <f t="shared" si="36"/>
        <v>160</v>
      </c>
      <c r="K191" s="11">
        <f t="shared" si="42"/>
        <v>0.0044208669891291925</v>
      </c>
      <c r="L191" s="11">
        <f t="shared" si="43"/>
        <v>0.0006311137719247593</v>
      </c>
      <c r="M191" s="11">
        <f t="shared" si="37"/>
        <v>0.005051980761053952</v>
      </c>
      <c r="N191" s="11">
        <f t="shared" si="44"/>
        <v>0.6213317368451311</v>
      </c>
      <c r="O191" s="11">
        <f t="shared" si="45"/>
        <v>0.18698518492350108</v>
      </c>
      <c r="P191" s="11">
        <f t="shared" si="46"/>
        <v>0.8083169217686321</v>
      </c>
      <c r="Q191" s="11"/>
      <c r="R191" s="11">
        <f t="shared" si="47"/>
        <v>0.004166666666666667</v>
      </c>
      <c r="S191" s="11">
        <f t="shared" si="48"/>
        <v>0.6666666666666655</v>
      </c>
      <c r="T191" s="11">
        <f t="shared" si="38"/>
        <v>0.0005555555555555575</v>
      </c>
      <c r="U191" s="11">
        <f t="shared" si="39"/>
        <v>0.004722222222222224</v>
      </c>
      <c r="V191" s="11">
        <f t="shared" si="40"/>
        <v>0.8438888888888889</v>
      </c>
      <c r="W191" s="11"/>
      <c r="X191" s="11">
        <f t="shared" si="41"/>
        <v>0.0003297585388317278</v>
      </c>
      <c r="Y191" s="4"/>
    </row>
    <row r="192" spans="4:25" ht="18">
      <c r="D192" s="19"/>
      <c r="E192" s="19">
        <f t="shared" si="33"/>
        <v>7.07291666666667</v>
      </c>
      <c r="F192" s="19">
        <f t="shared" si="34"/>
        <v>0.5050544749142585</v>
      </c>
      <c r="G192" s="4"/>
      <c r="H192" s="1">
        <f t="shared" si="35"/>
        <v>14</v>
      </c>
      <c r="I192" s="14">
        <v>161</v>
      </c>
      <c r="J192" s="14">
        <f t="shared" si="36"/>
        <v>161</v>
      </c>
      <c r="K192" s="11">
        <f t="shared" si="42"/>
        <v>0.004428247401464968</v>
      </c>
      <c r="L192" s="11">
        <f t="shared" si="43"/>
        <v>0.000623733359588984</v>
      </c>
      <c r="M192" s="11">
        <f t="shared" si="37"/>
        <v>0.005051980761053952</v>
      </c>
      <c r="N192" s="11">
        <f t="shared" si="44"/>
        <v>0.6257599842465961</v>
      </c>
      <c r="O192" s="11">
        <f t="shared" si="45"/>
        <v>0.18760891828309006</v>
      </c>
      <c r="P192" s="11">
        <f t="shared" si="46"/>
        <v>0.8133689025296862</v>
      </c>
      <c r="Q192" s="11"/>
      <c r="R192" s="11">
        <f t="shared" si="47"/>
        <v>0.004166666666666667</v>
      </c>
      <c r="S192" s="11">
        <f t="shared" si="48"/>
        <v>0.6708333333333322</v>
      </c>
      <c r="T192" s="11">
        <f t="shared" si="38"/>
        <v>0.0005486111111111131</v>
      </c>
      <c r="U192" s="11">
        <f t="shared" si="39"/>
        <v>0.00471527777777778</v>
      </c>
      <c r="V192" s="11">
        <f t="shared" si="40"/>
        <v>0.8486041666666667</v>
      </c>
      <c r="W192" s="11"/>
      <c r="X192" s="11">
        <f t="shared" si="41"/>
        <v>0.0003367029832761718</v>
      </c>
      <c r="Y192" s="4"/>
    </row>
    <row r="193" spans="4:25" ht="18">
      <c r="D193" s="19"/>
      <c r="E193" s="19">
        <f t="shared" si="33"/>
        <v>7.062500000000003</v>
      </c>
      <c r="F193" s="19">
        <f t="shared" si="34"/>
        <v>0.5154711415809254</v>
      </c>
      <c r="G193" s="4"/>
      <c r="H193" s="1">
        <f t="shared" si="35"/>
        <v>14</v>
      </c>
      <c r="I193" s="14">
        <v>162</v>
      </c>
      <c r="J193" s="14">
        <f t="shared" si="36"/>
        <v>162</v>
      </c>
      <c r="K193" s="11">
        <f t="shared" si="42"/>
        <v>0.00443564013502334</v>
      </c>
      <c r="L193" s="11">
        <f t="shared" si="43"/>
        <v>0.0006163406260306118</v>
      </c>
      <c r="M193" s="11">
        <f t="shared" si="37"/>
        <v>0.005051980761053952</v>
      </c>
      <c r="N193" s="11">
        <f t="shared" si="44"/>
        <v>0.6301956243816194</v>
      </c>
      <c r="O193" s="11">
        <f t="shared" si="45"/>
        <v>0.18822525890912067</v>
      </c>
      <c r="P193" s="11">
        <f t="shared" si="46"/>
        <v>0.81842088329074</v>
      </c>
      <c r="Q193" s="11"/>
      <c r="R193" s="11">
        <f t="shared" si="47"/>
        <v>0.004166666666666667</v>
      </c>
      <c r="S193" s="11">
        <f t="shared" si="48"/>
        <v>0.6749999999999988</v>
      </c>
      <c r="T193" s="11">
        <f t="shared" si="38"/>
        <v>0.0005416666666666687</v>
      </c>
      <c r="U193" s="11">
        <f t="shared" si="39"/>
        <v>0.004708333333333335</v>
      </c>
      <c r="V193" s="11">
        <f t="shared" si="40"/>
        <v>0.8533125</v>
      </c>
      <c r="W193" s="11"/>
      <c r="X193" s="11">
        <f t="shared" si="41"/>
        <v>0.0003436474277206166</v>
      </c>
      <c r="Y193" s="4"/>
    </row>
    <row r="194" spans="4:25" ht="18">
      <c r="D194" s="19"/>
      <c r="E194" s="19">
        <f t="shared" si="33"/>
        <v>7.052083333333336</v>
      </c>
      <c r="F194" s="19">
        <f t="shared" si="34"/>
        <v>0.5258878082475924</v>
      </c>
      <c r="G194" s="4"/>
      <c r="H194" s="1">
        <f t="shared" si="35"/>
        <v>14</v>
      </c>
      <c r="I194" s="14">
        <v>163</v>
      </c>
      <c r="J194" s="14">
        <f t="shared" si="36"/>
        <v>163</v>
      </c>
      <c r="K194" s="11">
        <f t="shared" si="42"/>
        <v>0.0044430452103739635</v>
      </c>
      <c r="L194" s="11">
        <f t="shared" si="43"/>
        <v>0.0006089355506799883</v>
      </c>
      <c r="M194" s="11">
        <f t="shared" si="37"/>
        <v>0.005051980761053952</v>
      </c>
      <c r="N194" s="11">
        <f t="shared" si="44"/>
        <v>0.6346386695919933</v>
      </c>
      <c r="O194" s="11">
        <f t="shared" si="45"/>
        <v>0.18883419445980065</v>
      </c>
      <c r="P194" s="11">
        <f t="shared" si="46"/>
        <v>0.823472864051794</v>
      </c>
      <c r="Q194" s="11"/>
      <c r="R194" s="11">
        <f t="shared" si="47"/>
        <v>0.004166666666666667</v>
      </c>
      <c r="S194" s="11">
        <f t="shared" si="48"/>
        <v>0.6791666666666655</v>
      </c>
      <c r="T194" s="11">
        <f t="shared" si="38"/>
        <v>0.0005347222222222242</v>
      </c>
      <c r="U194" s="11">
        <f t="shared" si="39"/>
        <v>0.00470138888888889</v>
      </c>
      <c r="V194" s="11">
        <f t="shared" si="40"/>
        <v>0.858013888888889</v>
      </c>
      <c r="W194" s="11"/>
      <c r="X194" s="11">
        <f t="shared" si="41"/>
        <v>0.00035059187216506145</v>
      </c>
      <c r="Y194" s="4"/>
    </row>
    <row r="195" spans="4:25" ht="18">
      <c r="D195" s="19"/>
      <c r="E195" s="19">
        <f t="shared" si="33"/>
        <v>7.04166666666667</v>
      </c>
      <c r="F195" s="19">
        <f t="shared" si="34"/>
        <v>0.5363044749142585</v>
      </c>
      <c r="G195" s="4"/>
      <c r="H195" s="1">
        <f t="shared" si="35"/>
        <v>14</v>
      </c>
      <c r="I195" s="14">
        <v>164</v>
      </c>
      <c r="J195" s="14">
        <f t="shared" si="36"/>
        <v>164</v>
      </c>
      <c r="K195" s="11">
        <f aca="true" t="shared" si="49" ref="K195:K258">IF(J195&gt;0,$D$9/(1-$D$6)^(J195-1),0)</f>
        <v>0.004450462648120832</v>
      </c>
      <c r="L195" s="11">
        <f t="shared" si="43"/>
        <v>0.00060151811293312</v>
      </c>
      <c r="M195" s="11">
        <f aca="true" t="shared" si="50" ref="M195:M258">IF(J195&gt;0,$D$6/(1-(1-$D$6)^$D$7),0)</f>
        <v>0.005051980761053952</v>
      </c>
      <c r="N195" s="11">
        <f t="shared" si="44"/>
        <v>0.6390891322401142</v>
      </c>
      <c r="O195" s="11">
        <f t="shared" si="45"/>
        <v>0.18943571257273378</v>
      </c>
      <c r="P195" s="11">
        <f t="shared" si="46"/>
        <v>0.8285248448128479</v>
      </c>
      <c r="Q195" s="11"/>
      <c r="R195" s="11">
        <f t="shared" si="47"/>
        <v>0.004166666666666667</v>
      </c>
      <c r="S195" s="11">
        <f t="shared" si="48"/>
        <v>0.6833333333333321</v>
      </c>
      <c r="T195" s="11">
        <f t="shared" si="38"/>
        <v>0.0005277777777777798</v>
      </c>
      <c r="U195" s="11">
        <f t="shared" si="39"/>
        <v>0.004694444444444446</v>
      </c>
      <c r="V195" s="11">
        <f t="shared" si="40"/>
        <v>0.8627083333333334</v>
      </c>
      <c r="W195" s="11"/>
      <c r="X195" s="11">
        <f t="shared" si="41"/>
        <v>0.0003575363166095054</v>
      </c>
      <c r="Y195" s="4"/>
    </row>
    <row r="196" spans="4:25" ht="18">
      <c r="D196" s="19"/>
      <c r="E196" s="19">
        <f t="shared" si="33"/>
        <v>7.0312500000000036</v>
      </c>
      <c r="F196" s="19">
        <f t="shared" si="34"/>
        <v>0.5467211415809246</v>
      </c>
      <c r="G196" s="4"/>
      <c r="H196" s="1">
        <f t="shared" si="35"/>
        <v>14</v>
      </c>
      <c r="I196" s="14">
        <v>165</v>
      </c>
      <c r="J196" s="14">
        <f t="shared" si="36"/>
        <v>165</v>
      </c>
      <c r="K196" s="11">
        <f t="shared" si="49"/>
        <v>0.004457892468902336</v>
      </c>
      <c r="L196" s="11">
        <f t="shared" si="43"/>
        <v>0.0005940882921516158</v>
      </c>
      <c r="M196" s="11">
        <f t="shared" si="50"/>
        <v>0.005051980761053952</v>
      </c>
      <c r="N196" s="11">
        <f t="shared" si="44"/>
        <v>0.6435470247090166</v>
      </c>
      <c r="O196" s="11">
        <f t="shared" si="45"/>
        <v>0.1900298008648854</v>
      </c>
      <c r="P196" s="11">
        <f t="shared" si="46"/>
        <v>0.833576825573902</v>
      </c>
      <c r="Q196" s="11"/>
      <c r="R196" s="11">
        <f t="shared" si="47"/>
        <v>0.004166666666666667</v>
      </c>
      <c r="S196" s="11">
        <f t="shared" si="48"/>
        <v>0.6874999999999988</v>
      </c>
      <c r="T196" s="11">
        <f t="shared" si="38"/>
        <v>0.0005208333333333354</v>
      </c>
      <c r="U196" s="11">
        <f t="shared" si="39"/>
        <v>0.004687500000000002</v>
      </c>
      <c r="V196" s="11">
        <f t="shared" si="40"/>
        <v>0.8673958333333334</v>
      </c>
      <c r="W196" s="11"/>
      <c r="X196" s="11">
        <f t="shared" si="41"/>
        <v>0.0003644807610539494</v>
      </c>
      <c r="Y196" s="4"/>
    </row>
    <row r="197" spans="4:25" ht="18">
      <c r="D197" s="19"/>
      <c r="E197" s="19">
        <f t="shared" si="33"/>
        <v>7.020833333333337</v>
      </c>
      <c r="F197" s="19">
        <f t="shared" si="34"/>
        <v>0.5571378082475915</v>
      </c>
      <c r="G197" s="4"/>
      <c r="H197" s="1">
        <f t="shared" si="35"/>
        <v>14</v>
      </c>
      <c r="I197" s="14">
        <v>166</v>
      </c>
      <c r="J197" s="14">
        <f t="shared" si="36"/>
        <v>166</v>
      </c>
      <c r="K197" s="11">
        <f t="shared" si="49"/>
        <v>0.004465334693391322</v>
      </c>
      <c r="L197" s="11">
        <f t="shared" si="43"/>
        <v>0.0005866460676626295</v>
      </c>
      <c r="M197" s="11">
        <f t="shared" si="50"/>
        <v>0.005051980761053952</v>
      </c>
      <c r="N197" s="11">
        <f t="shared" si="44"/>
        <v>0.6480123594024079</v>
      </c>
      <c r="O197" s="11">
        <f t="shared" si="45"/>
        <v>0.19061644693254803</v>
      </c>
      <c r="P197" s="11">
        <f t="shared" si="46"/>
        <v>0.8386288063349558</v>
      </c>
      <c r="Q197" s="11"/>
      <c r="R197" s="11">
        <f t="shared" si="47"/>
        <v>0.004166666666666667</v>
      </c>
      <c r="S197" s="11">
        <f t="shared" si="48"/>
        <v>0.6916666666666654</v>
      </c>
      <c r="T197" s="11">
        <f t="shared" si="38"/>
        <v>0.000513888888888891</v>
      </c>
      <c r="U197" s="11">
        <f t="shared" si="39"/>
        <v>0.004680555555555558</v>
      </c>
      <c r="V197" s="11">
        <f t="shared" si="40"/>
        <v>0.8720763888888889</v>
      </c>
      <c r="W197" s="11"/>
      <c r="X197" s="11">
        <f t="shared" si="41"/>
        <v>0.0003714252054983942</v>
      </c>
      <c r="Y197" s="4"/>
    </row>
    <row r="198" spans="4:25" ht="18">
      <c r="D198" s="19"/>
      <c r="E198" s="19">
        <f t="shared" si="33"/>
        <v>7.010416666666669</v>
      </c>
      <c r="F198" s="19">
        <f t="shared" si="34"/>
        <v>0.5675544749142594</v>
      </c>
      <c r="G198" s="4"/>
      <c r="H198" s="1">
        <f t="shared" si="35"/>
        <v>14</v>
      </c>
      <c r="I198" s="14">
        <v>167</v>
      </c>
      <c r="J198" s="14">
        <f t="shared" si="36"/>
        <v>167</v>
      </c>
      <c r="K198" s="11">
        <f t="shared" si="49"/>
        <v>0.004472789342295147</v>
      </c>
      <c r="L198" s="11">
        <f t="shared" si="43"/>
        <v>0.0005791914187588051</v>
      </c>
      <c r="M198" s="11">
        <f t="shared" si="50"/>
        <v>0.005051980761053952</v>
      </c>
      <c r="N198" s="11">
        <f t="shared" si="44"/>
        <v>0.652485148744703</v>
      </c>
      <c r="O198" s="11">
        <f t="shared" si="45"/>
        <v>0.19119563835130685</v>
      </c>
      <c r="P198" s="11">
        <f t="shared" si="46"/>
        <v>0.8436807870960098</v>
      </c>
      <c r="Q198" s="11"/>
      <c r="R198" s="11">
        <f t="shared" si="47"/>
        <v>0.004166666666666667</v>
      </c>
      <c r="S198" s="11">
        <f t="shared" si="48"/>
        <v>0.6958333333333321</v>
      </c>
      <c r="T198" s="11">
        <f t="shared" si="38"/>
        <v>0.0005069444444444466</v>
      </c>
      <c r="U198" s="11">
        <f t="shared" si="39"/>
        <v>0.004673611111111113</v>
      </c>
      <c r="V198" s="11">
        <f t="shared" si="40"/>
        <v>0.87675</v>
      </c>
      <c r="W198" s="11"/>
      <c r="X198" s="11">
        <f t="shared" si="41"/>
        <v>0.00037836964994283906</v>
      </c>
      <c r="Y198" s="4"/>
    </row>
    <row r="199" spans="4:25" ht="18">
      <c r="D199" s="19"/>
      <c r="E199" s="19">
        <f t="shared" si="33"/>
        <v>7.0000000000000036</v>
      </c>
      <c r="F199" s="19">
        <f t="shared" si="34"/>
        <v>0.5779711415809246</v>
      </c>
      <c r="G199" s="4"/>
      <c r="H199" s="1">
        <f t="shared" si="35"/>
        <v>15</v>
      </c>
      <c r="I199" s="14">
        <v>168</v>
      </c>
      <c r="J199" s="14">
        <f t="shared" si="36"/>
        <v>168</v>
      </c>
      <c r="K199" s="11">
        <f t="shared" si="49"/>
        <v>0.004480256436355741</v>
      </c>
      <c r="L199" s="11">
        <f t="shared" si="43"/>
        <v>0.000571724324698211</v>
      </c>
      <c r="M199" s="11">
        <f t="shared" si="50"/>
        <v>0.005051980761053952</v>
      </c>
      <c r="N199" s="11">
        <f t="shared" si="44"/>
        <v>0.6569654051810587</v>
      </c>
      <c r="O199" s="11">
        <f t="shared" si="45"/>
        <v>0.19176736267600505</v>
      </c>
      <c r="P199" s="11">
        <f t="shared" si="46"/>
        <v>0.8487327678570638</v>
      </c>
      <c r="Q199" s="11"/>
      <c r="R199" s="11">
        <f t="shared" si="47"/>
        <v>0.004166666666666667</v>
      </c>
      <c r="S199" s="11">
        <f t="shared" si="48"/>
        <v>0.6999999999999987</v>
      </c>
      <c r="T199" s="11">
        <f t="shared" si="38"/>
        <v>0.0005000000000000022</v>
      </c>
      <c r="U199" s="11">
        <f t="shared" si="39"/>
        <v>0.004666666666666669</v>
      </c>
      <c r="V199" s="11">
        <f t="shared" si="40"/>
        <v>0.8814166666666667</v>
      </c>
      <c r="W199" s="11"/>
      <c r="X199" s="11">
        <f t="shared" si="41"/>
        <v>0.00038531409438728303</v>
      </c>
      <c r="Y199" s="4"/>
    </row>
    <row r="200" spans="4:25" ht="18">
      <c r="D200" s="19"/>
      <c r="E200" s="19">
        <f t="shared" si="33"/>
        <v>6.989583333333336</v>
      </c>
      <c r="F200" s="19">
        <f t="shared" si="34"/>
        <v>0.5883878082475924</v>
      </c>
      <c r="G200" s="4"/>
      <c r="H200" s="1">
        <f t="shared" si="35"/>
        <v>15</v>
      </c>
      <c r="I200" s="14">
        <v>169</v>
      </c>
      <c r="J200" s="14">
        <f t="shared" si="36"/>
        <v>169</v>
      </c>
      <c r="K200" s="11">
        <f t="shared" si="49"/>
        <v>0.004487735996349656</v>
      </c>
      <c r="L200" s="11">
        <f t="shared" si="43"/>
        <v>0.0005642447647042957</v>
      </c>
      <c r="M200" s="11">
        <f t="shared" si="50"/>
        <v>0.005051980761053952</v>
      </c>
      <c r="N200" s="11">
        <f t="shared" si="44"/>
        <v>0.6614531411774084</v>
      </c>
      <c r="O200" s="11">
        <f t="shared" si="45"/>
        <v>0.19233160744070935</v>
      </c>
      <c r="P200" s="11">
        <f t="shared" si="46"/>
        <v>0.8537847486181177</v>
      </c>
      <c r="Q200" s="11"/>
      <c r="R200" s="11">
        <f t="shared" si="47"/>
        <v>0.004166666666666667</v>
      </c>
      <c r="S200" s="11">
        <f t="shared" si="48"/>
        <v>0.7041666666666654</v>
      </c>
      <c r="T200" s="11">
        <f t="shared" si="38"/>
        <v>0.0004930555555555577</v>
      </c>
      <c r="U200" s="11">
        <f t="shared" si="39"/>
        <v>0.004659722222222224</v>
      </c>
      <c r="V200" s="11">
        <f t="shared" si="40"/>
        <v>0.886076388888889</v>
      </c>
      <c r="W200" s="11"/>
      <c r="X200" s="11">
        <f t="shared" si="41"/>
        <v>0.00039225853883172786</v>
      </c>
      <c r="Y200" s="4"/>
    </row>
    <row r="201" spans="4:25" ht="18">
      <c r="D201" s="19"/>
      <c r="E201" s="19">
        <f t="shared" si="33"/>
        <v>6.97916666666667</v>
      </c>
      <c r="F201" s="19">
        <f t="shared" si="34"/>
        <v>0.5988044749142585</v>
      </c>
      <c r="G201" s="4"/>
      <c r="H201" s="1">
        <f t="shared" si="35"/>
        <v>15</v>
      </c>
      <c r="I201" s="14">
        <v>170</v>
      </c>
      <c r="J201" s="14">
        <f t="shared" si="36"/>
        <v>170</v>
      </c>
      <c r="K201" s="11">
        <f t="shared" si="49"/>
        <v>0.004495228043088137</v>
      </c>
      <c r="L201" s="11">
        <f t="shared" si="43"/>
        <v>0.000556752717965815</v>
      </c>
      <c r="M201" s="11">
        <f t="shared" si="50"/>
        <v>0.005051980761053952</v>
      </c>
      <c r="N201" s="11">
        <f t="shared" si="44"/>
        <v>0.6659483692204965</v>
      </c>
      <c r="O201" s="11">
        <f t="shared" si="45"/>
        <v>0.19288836015867517</v>
      </c>
      <c r="P201" s="11">
        <f t="shared" si="46"/>
        <v>0.8588367293791717</v>
      </c>
      <c r="Q201" s="11"/>
      <c r="R201" s="11">
        <f t="shared" si="47"/>
        <v>0.004166666666666667</v>
      </c>
      <c r="S201" s="11">
        <f t="shared" si="48"/>
        <v>0.708333333333332</v>
      </c>
      <c r="T201" s="11">
        <f t="shared" si="38"/>
        <v>0.0004861111111111133</v>
      </c>
      <c r="U201" s="11">
        <f t="shared" si="39"/>
        <v>0.00465277777777778</v>
      </c>
      <c r="V201" s="11">
        <f t="shared" si="40"/>
        <v>0.8907291666666667</v>
      </c>
      <c r="W201" s="11"/>
      <c r="X201" s="11">
        <f t="shared" si="41"/>
        <v>0.00039920298327617183</v>
      </c>
      <c r="Y201" s="4"/>
    </row>
    <row r="202" spans="4:25" ht="18">
      <c r="D202" s="19"/>
      <c r="E202" s="19">
        <f t="shared" si="33"/>
        <v>6.968750000000003</v>
      </c>
      <c r="F202" s="19">
        <f t="shared" si="34"/>
        <v>0.6092211415809254</v>
      </c>
      <c r="G202" s="4"/>
      <c r="H202" s="1">
        <f t="shared" si="35"/>
        <v>15</v>
      </c>
      <c r="I202" s="14">
        <v>171</v>
      </c>
      <c r="J202" s="14">
        <f t="shared" si="36"/>
        <v>171</v>
      </c>
      <c r="K202" s="11">
        <f t="shared" si="49"/>
        <v>0.004502732597417166</v>
      </c>
      <c r="L202" s="11">
        <f t="shared" si="43"/>
        <v>0.000549248163636786</v>
      </c>
      <c r="M202" s="11">
        <f t="shared" si="50"/>
        <v>0.005051980761053952</v>
      </c>
      <c r="N202" s="11">
        <f t="shared" si="44"/>
        <v>0.6704511018179137</v>
      </c>
      <c r="O202" s="11">
        <f t="shared" si="45"/>
        <v>0.19343760832231194</v>
      </c>
      <c r="P202" s="11">
        <f t="shared" si="46"/>
        <v>0.8638887101402256</v>
      </c>
      <c r="Q202" s="11"/>
      <c r="R202" s="11">
        <f t="shared" si="47"/>
        <v>0.004166666666666667</v>
      </c>
      <c r="S202" s="11">
        <f t="shared" si="48"/>
        <v>0.7124999999999987</v>
      </c>
      <c r="T202" s="11">
        <f t="shared" si="38"/>
        <v>0.00047916666666666886</v>
      </c>
      <c r="U202" s="11">
        <f t="shared" si="39"/>
        <v>0.004645833333333335</v>
      </c>
      <c r="V202" s="11">
        <f t="shared" si="40"/>
        <v>0.895375</v>
      </c>
      <c r="W202" s="11"/>
      <c r="X202" s="11">
        <f t="shared" si="41"/>
        <v>0.00040614742772061667</v>
      </c>
      <c r="Y202" s="4"/>
    </row>
    <row r="203" spans="4:25" ht="18">
      <c r="D203" s="19"/>
      <c r="E203" s="19">
        <f t="shared" si="33"/>
        <v>6.958333333333337</v>
      </c>
      <c r="F203" s="19">
        <f t="shared" si="34"/>
        <v>0.6196378082475915</v>
      </c>
      <c r="G203" s="4"/>
      <c r="H203" s="1">
        <f t="shared" si="35"/>
        <v>15</v>
      </c>
      <c r="I203" s="14">
        <v>172</v>
      </c>
      <c r="J203" s="14">
        <f t="shared" si="36"/>
        <v>172</v>
      </c>
      <c r="K203" s="11">
        <f t="shared" si="49"/>
        <v>0.004510249680217528</v>
      </c>
      <c r="L203" s="11">
        <f t="shared" si="43"/>
        <v>0.0005417310808364236</v>
      </c>
      <c r="M203" s="11">
        <f t="shared" si="50"/>
        <v>0.005051980761053952</v>
      </c>
      <c r="N203" s="11">
        <f t="shared" si="44"/>
        <v>0.6749613514981312</v>
      </c>
      <c r="O203" s="11">
        <f t="shared" si="45"/>
        <v>0.19397933940314835</v>
      </c>
      <c r="P203" s="11">
        <f t="shared" si="46"/>
        <v>0.8689406909012796</v>
      </c>
      <c r="Q203" s="11"/>
      <c r="R203" s="11">
        <f t="shared" si="47"/>
        <v>0.004166666666666667</v>
      </c>
      <c r="S203" s="11">
        <f t="shared" si="48"/>
        <v>0.7166666666666653</v>
      </c>
      <c r="T203" s="11">
        <f t="shared" si="38"/>
        <v>0.00047222222222222446</v>
      </c>
      <c r="U203" s="11">
        <f t="shared" si="39"/>
        <v>0.004638888888888891</v>
      </c>
      <c r="V203" s="11">
        <f t="shared" si="40"/>
        <v>0.9000138888888889</v>
      </c>
      <c r="W203" s="11"/>
      <c r="X203" s="11">
        <f t="shared" si="41"/>
        <v>0.00041309187216506064</v>
      </c>
      <c r="Y203" s="4"/>
    </row>
    <row r="204" spans="4:25" ht="18">
      <c r="D204" s="19"/>
      <c r="E204" s="19">
        <f t="shared" si="33"/>
        <v>6.94791666666667</v>
      </c>
      <c r="F204" s="19">
        <f t="shared" si="34"/>
        <v>0.6300544749142585</v>
      </c>
      <c r="G204" s="4"/>
      <c r="H204" s="1">
        <f t="shared" si="35"/>
        <v>15</v>
      </c>
      <c r="I204" s="14">
        <v>173</v>
      </c>
      <c r="J204" s="14">
        <f t="shared" si="36"/>
        <v>173</v>
      </c>
      <c r="K204" s="11">
        <f t="shared" si="49"/>
        <v>0.00451777931240487</v>
      </c>
      <c r="L204" s="11">
        <f t="shared" si="43"/>
        <v>0.0005342014486490821</v>
      </c>
      <c r="M204" s="11">
        <f t="shared" si="50"/>
        <v>0.005051980761053952</v>
      </c>
      <c r="N204" s="11">
        <f t="shared" si="44"/>
        <v>0.679479130810536</v>
      </c>
      <c r="O204" s="11">
        <f t="shared" si="45"/>
        <v>0.19451354085179742</v>
      </c>
      <c r="P204" s="11">
        <f t="shared" si="46"/>
        <v>0.8739926716623334</v>
      </c>
      <c r="Q204" s="11"/>
      <c r="R204" s="11">
        <f t="shared" si="47"/>
        <v>0.004166666666666667</v>
      </c>
      <c r="S204" s="11">
        <f t="shared" si="48"/>
        <v>0.720833333333332</v>
      </c>
      <c r="T204" s="11">
        <f t="shared" si="38"/>
        <v>0.00046527777777778006</v>
      </c>
      <c r="U204" s="11">
        <f t="shared" si="39"/>
        <v>0.004631944444444446</v>
      </c>
      <c r="V204" s="11">
        <f t="shared" si="40"/>
        <v>0.9046458333333334</v>
      </c>
      <c r="W204" s="11"/>
      <c r="X204" s="11">
        <f t="shared" si="41"/>
        <v>0.0004200363166095055</v>
      </c>
      <c r="Y204" s="4"/>
    </row>
    <row r="205" spans="4:25" ht="18">
      <c r="D205" s="19"/>
      <c r="E205" s="19">
        <f t="shared" si="33"/>
        <v>6.9375000000000036</v>
      </c>
      <c r="F205" s="19">
        <f t="shared" si="34"/>
        <v>0.6404711415809246</v>
      </c>
      <c r="G205" s="4"/>
      <c r="H205" s="1">
        <f t="shared" si="35"/>
        <v>15</v>
      </c>
      <c r="I205" s="14">
        <v>174</v>
      </c>
      <c r="J205" s="14">
        <f t="shared" si="36"/>
        <v>174</v>
      </c>
      <c r="K205" s="11">
        <f t="shared" si="49"/>
        <v>0.004525321514929754</v>
      </c>
      <c r="L205" s="11">
        <f t="shared" si="43"/>
        <v>0.0005266592461241979</v>
      </c>
      <c r="M205" s="11">
        <f t="shared" si="50"/>
        <v>0.005051980761053952</v>
      </c>
      <c r="N205" s="11">
        <f t="shared" si="44"/>
        <v>0.6840044523254658</v>
      </c>
      <c r="O205" s="11">
        <f t="shared" si="45"/>
        <v>0.1950402000979216</v>
      </c>
      <c r="P205" s="11">
        <f t="shared" si="46"/>
        <v>0.8790446524233875</v>
      </c>
      <c r="Q205" s="11"/>
      <c r="R205" s="11">
        <f t="shared" si="47"/>
        <v>0.004166666666666667</v>
      </c>
      <c r="S205" s="11">
        <f t="shared" si="48"/>
        <v>0.7249999999999986</v>
      </c>
      <c r="T205" s="11">
        <f t="shared" si="38"/>
        <v>0.0004583333333333356</v>
      </c>
      <c r="U205" s="11">
        <f t="shared" si="39"/>
        <v>0.004625000000000002</v>
      </c>
      <c r="V205" s="11">
        <f t="shared" si="40"/>
        <v>0.9092708333333334</v>
      </c>
      <c r="W205" s="11"/>
      <c r="X205" s="11">
        <f t="shared" si="41"/>
        <v>0.00042698076105394944</v>
      </c>
      <c r="Y205" s="4"/>
    </row>
    <row r="206" spans="4:25" ht="18">
      <c r="D206" s="19"/>
      <c r="E206" s="19">
        <f t="shared" si="33"/>
        <v>6.927083333333337</v>
      </c>
      <c r="F206" s="19">
        <f t="shared" si="34"/>
        <v>0.6508878082475915</v>
      </c>
      <c r="G206" s="4"/>
      <c r="H206" s="1">
        <f t="shared" si="35"/>
        <v>15</v>
      </c>
      <c r="I206" s="14">
        <v>175</v>
      </c>
      <c r="J206" s="14">
        <f t="shared" si="36"/>
        <v>175</v>
      </c>
      <c r="K206" s="11">
        <f t="shared" si="49"/>
        <v>0.004532876308777716</v>
      </c>
      <c r="L206" s="11">
        <f t="shared" si="43"/>
        <v>0.0005191044522762358</v>
      </c>
      <c r="M206" s="11">
        <f t="shared" si="50"/>
        <v>0.005051980761053952</v>
      </c>
      <c r="N206" s="11">
        <f t="shared" si="44"/>
        <v>0.6885373286342436</v>
      </c>
      <c r="O206" s="11">
        <f t="shared" si="45"/>
        <v>0.19555930455019785</v>
      </c>
      <c r="P206" s="11">
        <f t="shared" si="46"/>
        <v>0.8840966331844414</v>
      </c>
      <c r="Q206" s="11"/>
      <c r="R206" s="11">
        <f t="shared" si="47"/>
        <v>0.004166666666666667</v>
      </c>
      <c r="S206" s="11">
        <f t="shared" si="48"/>
        <v>0.7291666666666653</v>
      </c>
      <c r="T206" s="11">
        <f t="shared" si="38"/>
        <v>0.0004513888888888912</v>
      </c>
      <c r="U206" s="11">
        <f t="shared" si="39"/>
        <v>0.0046180555555555575</v>
      </c>
      <c r="V206" s="11">
        <f t="shared" si="40"/>
        <v>0.913888888888889</v>
      </c>
      <c r="W206" s="11"/>
      <c r="X206" s="11">
        <f t="shared" si="41"/>
        <v>0.0004339252054983943</v>
      </c>
      <c r="Y206" s="4"/>
    </row>
    <row r="207" spans="4:25" ht="18">
      <c r="D207" s="19"/>
      <c r="E207" s="19">
        <f t="shared" si="33"/>
        <v>6.9166666666666705</v>
      </c>
      <c r="F207" s="19">
        <f t="shared" si="34"/>
        <v>0.6613044749142576</v>
      </c>
      <c r="G207" s="4"/>
      <c r="H207" s="1">
        <f t="shared" si="35"/>
        <v>15</v>
      </c>
      <c r="I207" s="14">
        <v>176</v>
      </c>
      <c r="J207" s="14">
        <f t="shared" si="36"/>
        <v>176</v>
      </c>
      <c r="K207" s="11">
        <f t="shared" si="49"/>
        <v>0.004540443714969331</v>
      </c>
      <c r="L207" s="11">
        <f t="shared" si="43"/>
        <v>0.0005115370460846208</v>
      </c>
      <c r="M207" s="11">
        <f t="shared" si="50"/>
        <v>0.005051980761053952</v>
      </c>
      <c r="N207" s="11">
        <f t="shared" si="44"/>
        <v>0.6930777723492129</v>
      </c>
      <c r="O207" s="11">
        <f t="shared" si="45"/>
        <v>0.19607084159628246</v>
      </c>
      <c r="P207" s="11">
        <f t="shared" si="46"/>
        <v>0.8891486139454954</v>
      </c>
      <c r="Q207" s="11"/>
      <c r="R207" s="11">
        <f t="shared" si="47"/>
        <v>0.004166666666666667</v>
      </c>
      <c r="S207" s="11">
        <f t="shared" si="48"/>
        <v>0.733333333333332</v>
      </c>
      <c r="T207" s="11">
        <f t="shared" si="38"/>
        <v>0.0004444444444444468</v>
      </c>
      <c r="U207" s="11">
        <f t="shared" si="39"/>
        <v>0.004611111111111114</v>
      </c>
      <c r="V207" s="11">
        <f t="shared" si="40"/>
        <v>0.9185000000000001</v>
      </c>
      <c r="W207" s="11"/>
      <c r="X207" s="11">
        <f t="shared" si="41"/>
        <v>0.00044086964994283825</v>
      </c>
      <c r="Y207" s="4"/>
    </row>
    <row r="208" spans="4:25" ht="18">
      <c r="D208" s="19"/>
      <c r="E208" s="19">
        <f t="shared" si="33"/>
        <v>6.906250000000003</v>
      </c>
      <c r="F208" s="19">
        <f t="shared" si="34"/>
        <v>0.6717211415809254</v>
      </c>
      <c r="G208" s="4"/>
      <c r="H208" s="1">
        <f t="shared" si="35"/>
        <v>15</v>
      </c>
      <c r="I208" s="14">
        <v>177</v>
      </c>
      <c r="J208" s="14">
        <f t="shared" si="36"/>
        <v>177</v>
      </c>
      <c r="K208" s="11">
        <f t="shared" si="49"/>
        <v>0.004548023754560266</v>
      </c>
      <c r="L208" s="11">
        <f t="shared" si="43"/>
        <v>0.000503957006493686</v>
      </c>
      <c r="M208" s="11">
        <f t="shared" si="50"/>
        <v>0.005051980761053952</v>
      </c>
      <c r="N208" s="11">
        <f t="shared" si="44"/>
        <v>0.6976257961037732</v>
      </c>
      <c r="O208" s="11">
        <f t="shared" si="45"/>
        <v>0.19657479860277616</v>
      </c>
      <c r="P208" s="11">
        <f t="shared" si="46"/>
        <v>0.8942005947065493</v>
      </c>
      <c r="Q208" s="11"/>
      <c r="R208" s="11">
        <f t="shared" si="47"/>
        <v>0.004166666666666667</v>
      </c>
      <c r="S208" s="11">
        <f t="shared" si="48"/>
        <v>0.7374999999999986</v>
      </c>
      <c r="T208" s="11">
        <f t="shared" si="38"/>
        <v>0.00043750000000000234</v>
      </c>
      <c r="U208" s="11">
        <f t="shared" si="39"/>
        <v>0.004604166666666669</v>
      </c>
      <c r="V208" s="11">
        <f t="shared" si="40"/>
        <v>0.9231041666666667</v>
      </c>
      <c r="W208" s="11"/>
      <c r="X208" s="11">
        <f t="shared" si="41"/>
        <v>0.0004478140943872831</v>
      </c>
      <c r="Y208" s="4"/>
    </row>
    <row r="209" spans="4:25" ht="18">
      <c r="D209" s="19"/>
      <c r="E209" s="19">
        <f t="shared" si="33"/>
        <v>6.8958333333333375</v>
      </c>
      <c r="F209" s="19">
        <f t="shared" si="34"/>
        <v>0.6821378082475906</v>
      </c>
      <c r="G209" s="4"/>
      <c r="H209" s="1">
        <f t="shared" si="35"/>
        <v>15</v>
      </c>
      <c r="I209" s="14">
        <v>178</v>
      </c>
      <c r="J209" s="14">
        <f t="shared" si="36"/>
        <v>178</v>
      </c>
      <c r="K209" s="11">
        <f t="shared" si="49"/>
        <v>0.004555616448641334</v>
      </c>
      <c r="L209" s="11">
        <f t="shared" si="43"/>
        <v>0.0004963643124126175</v>
      </c>
      <c r="M209" s="11">
        <f t="shared" si="50"/>
        <v>0.005051980761053952</v>
      </c>
      <c r="N209" s="11">
        <f t="shared" si="44"/>
        <v>0.7021814125524145</v>
      </c>
      <c r="O209" s="11">
        <f t="shared" si="45"/>
        <v>0.19707116291518878</v>
      </c>
      <c r="P209" s="11">
        <f t="shared" si="46"/>
        <v>0.8992525754676033</v>
      </c>
      <c r="Q209" s="11"/>
      <c r="R209" s="11">
        <f t="shared" si="47"/>
        <v>0.004166666666666667</v>
      </c>
      <c r="S209" s="11">
        <f t="shared" si="48"/>
        <v>0.7416666666666653</v>
      </c>
      <c r="T209" s="11">
        <f t="shared" si="38"/>
        <v>0.00043055555555555794</v>
      </c>
      <c r="U209" s="11">
        <f t="shared" si="39"/>
        <v>0.004597222222222225</v>
      </c>
      <c r="V209" s="11">
        <f t="shared" si="40"/>
        <v>0.927701388888889</v>
      </c>
      <c r="W209" s="11"/>
      <c r="X209" s="11">
        <f t="shared" si="41"/>
        <v>0.00045475853883172705</v>
      </c>
      <c r="Y209" s="4"/>
    </row>
    <row r="210" spans="4:25" ht="18">
      <c r="D210" s="19"/>
      <c r="E210" s="19">
        <f t="shared" si="33"/>
        <v>6.88541666666667</v>
      </c>
      <c r="F210" s="19">
        <f t="shared" si="34"/>
        <v>0.6925544749142585</v>
      </c>
      <c r="G210" s="4"/>
      <c r="H210" s="1">
        <f t="shared" si="35"/>
        <v>15</v>
      </c>
      <c r="I210" s="14">
        <v>179</v>
      </c>
      <c r="J210" s="14">
        <f t="shared" si="36"/>
        <v>179</v>
      </c>
      <c r="K210" s="11">
        <f t="shared" si="49"/>
        <v>0.004563221818338566</v>
      </c>
      <c r="L210" s="11">
        <f t="shared" si="43"/>
        <v>0.0004887589427153855</v>
      </c>
      <c r="M210" s="11">
        <f t="shared" si="50"/>
        <v>0.005051980761053952</v>
      </c>
      <c r="N210" s="11">
        <f t="shared" si="44"/>
        <v>0.7067446343707531</v>
      </c>
      <c r="O210" s="11">
        <f t="shared" si="45"/>
        <v>0.19755992185790416</v>
      </c>
      <c r="P210" s="11">
        <f t="shared" si="46"/>
        <v>0.9043045562286572</v>
      </c>
      <c r="Q210" s="11"/>
      <c r="R210" s="11">
        <f t="shared" si="47"/>
        <v>0.004166666666666667</v>
      </c>
      <c r="S210" s="11">
        <f t="shared" si="48"/>
        <v>0.7458333333333319</v>
      </c>
      <c r="T210" s="11">
        <f t="shared" si="38"/>
        <v>0.00042361111111111354</v>
      </c>
      <c r="U210" s="11">
        <f t="shared" si="39"/>
        <v>0.00459027777777778</v>
      </c>
      <c r="V210" s="11">
        <f t="shared" si="40"/>
        <v>0.9322916666666667</v>
      </c>
      <c r="W210" s="11"/>
      <c r="X210" s="11">
        <f t="shared" si="41"/>
        <v>0.0004617029832761719</v>
      </c>
      <c r="Y210" s="4"/>
    </row>
    <row r="211" spans="4:25" ht="18">
      <c r="D211" s="19"/>
      <c r="E211" s="19">
        <f t="shared" si="33"/>
        <v>6.8750000000000036</v>
      </c>
      <c r="F211" s="19">
        <f t="shared" si="34"/>
        <v>0.7029711415809246</v>
      </c>
      <c r="G211" s="4"/>
      <c r="H211" s="1">
        <f t="shared" si="35"/>
        <v>16</v>
      </c>
      <c r="I211" s="14">
        <v>180</v>
      </c>
      <c r="J211" s="14">
        <f t="shared" si="36"/>
        <v>180</v>
      </c>
      <c r="K211" s="11">
        <f t="shared" si="49"/>
        <v>0.004570839884813255</v>
      </c>
      <c r="L211" s="11">
        <f t="shared" si="43"/>
        <v>0.0004811408762406969</v>
      </c>
      <c r="M211" s="11">
        <f t="shared" si="50"/>
        <v>0.005051980761053952</v>
      </c>
      <c r="N211" s="11">
        <f t="shared" si="44"/>
        <v>0.7113154742555663</v>
      </c>
      <c r="O211" s="11">
        <f t="shared" si="45"/>
        <v>0.19804106273414487</v>
      </c>
      <c r="P211" s="11">
        <f t="shared" si="46"/>
        <v>0.9093565369897112</v>
      </c>
      <c r="Q211" s="11"/>
      <c r="R211" s="11">
        <f t="shared" si="47"/>
        <v>0.004166666666666667</v>
      </c>
      <c r="S211" s="11">
        <f t="shared" si="48"/>
        <v>0.7499999999999986</v>
      </c>
      <c r="T211" s="11">
        <f t="shared" si="38"/>
        <v>0.0004166666666666691</v>
      </c>
      <c r="U211" s="11">
        <f t="shared" si="39"/>
        <v>0.004583333333333336</v>
      </c>
      <c r="V211" s="11">
        <f t="shared" si="40"/>
        <v>0.9368750000000001</v>
      </c>
      <c r="W211" s="11"/>
      <c r="X211" s="11">
        <f t="shared" si="41"/>
        <v>0.00046864742772061586</v>
      </c>
      <c r="Y211" s="4"/>
    </row>
    <row r="212" spans="4:25" ht="18">
      <c r="D212" s="19"/>
      <c r="E212" s="19">
        <f t="shared" si="33"/>
        <v>6.864583333333337</v>
      </c>
      <c r="F212" s="19">
        <f t="shared" si="34"/>
        <v>0.7133878082475915</v>
      </c>
      <c r="G212" s="4"/>
      <c r="H212" s="1">
        <f t="shared" si="35"/>
        <v>16</v>
      </c>
      <c r="I212" s="14">
        <v>181</v>
      </c>
      <c r="J212" s="14">
        <f t="shared" si="36"/>
        <v>181</v>
      </c>
      <c r="K212" s="11">
        <f t="shared" si="49"/>
        <v>0.0045784706692620246</v>
      </c>
      <c r="L212" s="11">
        <f t="shared" si="43"/>
        <v>0.00047351009179192726</v>
      </c>
      <c r="M212" s="11">
        <f t="shared" si="50"/>
        <v>0.005051980761053952</v>
      </c>
      <c r="N212" s="11">
        <f t="shared" si="44"/>
        <v>0.7158939449248283</v>
      </c>
      <c r="O212" s="11">
        <f t="shared" si="45"/>
        <v>0.1985145728259368</v>
      </c>
      <c r="P212" s="11">
        <f t="shared" si="46"/>
        <v>0.914408517750765</v>
      </c>
      <c r="Q212" s="11"/>
      <c r="R212" s="11">
        <f t="shared" si="47"/>
        <v>0.004166666666666667</v>
      </c>
      <c r="S212" s="11">
        <f t="shared" si="48"/>
        <v>0.7541666666666652</v>
      </c>
      <c r="T212" s="11">
        <f t="shared" si="38"/>
        <v>0.0004097222222222247</v>
      </c>
      <c r="U212" s="11">
        <f t="shared" si="39"/>
        <v>0.004576388888888891</v>
      </c>
      <c r="V212" s="11">
        <f t="shared" si="40"/>
        <v>0.941451388888889</v>
      </c>
      <c r="W212" s="11"/>
      <c r="X212" s="11">
        <f t="shared" si="41"/>
        <v>0.0004755918721650607</v>
      </c>
      <c r="Y212" s="4"/>
    </row>
    <row r="213" spans="4:25" ht="18">
      <c r="D213" s="19"/>
      <c r="E213" s="19">
        <f t="shared" si="33"/>
        <v>6.8541666666666705</v>
      </c>
      <c r="F213" s="19">
        <f t="shared" si="34"/>
        <v>0.7238044749142576</v>
      </c>
      <c r="G213" s="4"/>
      <c r="H213" s="1">
        <f t="shared" si="35"/>
        <v>16</v>
      </c>
      <c r="I213" s="14">
        <v>182</v>
      </c>
      <c r="J213" s="14">
        <f t="shared" si="36"/>
        <v>182</v>
      </c>
      <c r="K213" s="11">
        <f t="shared" si="49"/>
        <v>0.004586114192916887</v>
      </c>
      <c r="L213" s="11">
        <f t="shared" si="43"/>
        <v>0.00046586656813706485</v>
      </c>
      <c r="M213" s="11">
        <f t="shared" si="50"/>
        <v>0.005051980761053952</v>
      </c>
      <c r="N213" s="11">
        <f t="shared" si="44"/>
        <v>0.7204800591177452</v>
      </c>
      <c r="O213" s="11">
        <f t="shared" si="45"/>
        <v>0.19898043939407387</v>
      </c>
      <c r="P213" s="11">
        <f t="shared" si="46"/>
        <v>0.919460498511819</v>
      </c>
      <c r="Q213" s="11"/>
      <c r="R213" s="11">
        <f t="shared" si="47"/>
        <v>0.004166666666666667</v>
      </c>
      <c r="S213" s="11">
        <f t="shared" si="48"/>
        <v>0.7583333333333319</v>
      </c>
      <c r="T213" s="11">
        <f t="shared" si="38"/>
        <v>0.0004027777777777803</v>
      </c>
      <c r="U213" s="11">
        <f t="shared" si="39"/>
        <v>0.004569444444444447</v>
      </c>
      <c r="V213" s="11">
        <f t="shared" si="40"/>
        <v>0.9460208333333334</v>
      </c>
      <c r="W213" s="11"/>
      <c r="X213" s="11">
        <f t="shared" si="41"/>
        <v>0.00048253631660950466</v>
      </c>
      <c r="Y213" s="4"/>
    </row>
    <row r="214" spans="4:25" ht="18">
      <c r="D214" s="19"/>
      <c r="E214" s="19">
        <f t="shared" si="33"/>
        <v>6.8437500000000036</v>
      </c>
      <c r="F214" s="19">
        <f t="shared" si="34"/>
        <v>0.7342211415809246</v>
      </c>
      <c r="G214" s="4"/>
      <c r="H214" s="1">
        <f t="shared" si="35"/>
        <v>16</v>
      </c>
      <c r="I214" s="14">
        <v>183</v>
      </c>
      <c r="J214" s="14">
        <f t="shared" si="36"/>
        <v>183</v>
      </c>
      <c r="K214" s="11">
        <f t="shared" si="49"/>
        <v>0.004593770477045295</v>
      </c>
      <c r="L214" s="11">
        <f t="shared" si="43"/>
        <v>0.00045821028400865656</v>
      </c>
      <c r="M214" s="11">
        <f t="shared" si="50"/>
        <v>0.005051980761053952</v>
      </c>
      <c r="N214" s="11">
        <f t="shared" si="44"/>
        <v>0.7250738295947905</v>
      </c>
      <c r="O214" s="11">
        <f t="shared" si="45"/>
        <v>0.19943864967808253</v>
      </c>
      <c r="P214" s="11">
        <f t="shared" si="46"/>
        <v>0.9245124792728731</v>
      </c>
      <c r="Q214" s="11"/>
      <c r="R214" s="11">
        <f t="shared" si="47"/>
        <v>0.004166666666666667</v>
      </c>
      <c r="S214" s="11">
        <f t="shared" si="48"/>
        <v>0.7624999999999985</v>
      </c>
      <c r="T214" s="11">
        <f t="shared" si="38"/>
        <v>0.0003958333333333358</v>
      </c>
      <c r="U214" s="11">
        <f t="shared" si="39"/>
        <v>0.004562500000000002</v>
      </c>
      <c r="V214" s="11">
        <f t="shared" si="40"/>
        <v>0.9505833333333334</v>
      </c>
      <c r="W214" s="11"/>
      <c r="X214" s="11">
        <f t="shared" si="41"/>
        <v>0.0004894807610539495</v>
      </c>
      <c r="Y214" s="4"/>
    </row>
    <row r="215" spans="4:25" ht="18">
      <c r="D215" s="19"/>
      <c r="E215" s="19">
        <f t="shared" si="33"/>
        <v>6.8333333333333375</v>
      </c>
      <c r="F215" s="19">
        <f t="shared" si="34"/>
        <v>0.7446378082475906</v>
      </c>
      <c r="G215" s="4"/>
      <c r="H215" s="1">
        <f t="shared" si="35"/>
        <v>16</v>
      </c>
      <c r="I215" s="14">
        <v>184</v>
      </c>
      <c r="J215" s="14">
        <f t="shared" si="36"/>
        <v>184</v>
      </c>
      <c r="K215" s="11">
        <f t="shared" si="49"/>
        <v>0.004601439542950213</v>
      </c>
      <c r="L215" s="11">
        <f t="shared" si="43"/>
        <v>0.0004505412181037387</v>
      </c>
      <c r="M215" s="11">
        <f t="shared" si="50"/>
        <v>0.005051980761053952</v>
      </c>
      <c r="N215" s="11">
        <f t="shared" si="44"/>
        <v>0.7296752691377407</v>
      </c>
      <c r="O215" s="11">
        <f t="shared" si="45"/>
        <v>0.19988919089618626</v>
      </c>
      <c r="P215" s="11">
        <f t="shared" si="46"/>
        <v>0.929564460033927</v>
      </c>
      <c r="Q215" s="11"/>
      <c r="R215" s="11">
        <f t="shared" si="47"/>
        <v>0.004166666666666667</v>
      </c>
      <c r="S215" s="11">
        <f t="shared" si="48"/>
        <v>0.7666666666666652</v>
      </c>
      <c r="T215" s="11">
        <f t="shared" si="38"/>
        <v>0.0003888888888888914</v>
      </c>
      <c r="U215" s="11">
        <f t="shared" si="39"/>
        <v>0.004555555555555558</v>
      </c>
      <c r="V215" s="11">
        <f t="shared" si="40"/>
        <v>0.955138888888889</v>
      </c>
      <c r="W215" s="11"/>
      <c r="X215" s="11">
        <f t="shared" si="41"/>
        <v>0.0004964252054983935</v>
      </c>
      <c r="Y215" s="4"/>
    </row>
    <row r="216" spans="4:25" ht="18">
      <c r="D216" s="19"/>
      <c r="E216" s="19">
        <f t="shared" si="33"/>
        <v>6.8229166666666705</v>
      </c>
      <c r="F216" s="19">
        <f t="shared" si="34"/>
        <v>0.7550544749142576</v>
      </c>
      <c r="G216" s="4"/>
      <c r="H216" s="1">
        <f t="shared" si="35"/>
        <v>16</v>
      </c>
      <c r="I216" s="14">
        <v>185</v>
      </c>
      <c r="J216" s="14">
        <f t="shared" si="36"/>
        <v>185</v>
      </c>
      <c r="K216" s="11">
        <f t="shared" si="49"/>
        <v>0.004609121411970163</v>
      </c>
      <c r="L216" s="11">
        <f t="shared" si="43"/>
        <v>0.0004428593490837891</v>
      </c>
      <c r="M216" s="11">
        <f t="shared" si="50"/>
        <v>0.005051980761053952</v>
      </c>
      <c r="N216" s="11">
        <f t="shared" si="44"/>
        <v>0.7342843905497108</v>
      </c>
      <c r="O216" s="11">
        <f t="shared" si="45"/>
        <v>0.20033205024527004</v>
      </c>
      <c r="P216" s="11">
        <f t="shared" si="46"/>
        <v>0.9346164407949809</v>
      </c>
      <c r="Q216" s="11"/>
      <c r="R216" s="11">
        <f t="shared" si="47"/>
        <v>0.004166666666666667</v>
      </c>
      <c r="S216" s="11">
        <f t="shared" si="48"/>
        <v>0.7708333333333318</v>
      </c>
      <c r="T216" s="11">
        <f t="shared" si="38"/>
        <v>0.000381944444444447</v>
      </c>
      <c r="U216" s="11">
        <f t="shared" si="39"/>
        <v>0.0045486111111111135</v>
      </c>
      <c r="V216" s="11">
        <f t="shared" si="40"/>
        <v>0.9596875000000001</v>
      </c>
      <c r="W216" s="11"/>
      <c r="X216" s="11">
        <f t="shared" si="41"/>
        <v>0.0005033696499428383</v>
      </c>
      <c r="Y216" s="4"/>
    </row>
    <row r="217" spans="4:25" ht="18">
      <c r="D217" s="19"/>
      <c r="E217" s="19">
        <f t="shared" si="33"/>
        <v>6.812500000000004</v>
      </c>
      <c r="F217" s="19">
        <f t="shared" si="34"/>
        <v>0.7654711415809237</v>
      </c>
      <c r="G217" s="4"/>
      <c r="H217" s="1">
        <f t="shared" si="35"/>
        <v>16</v>
      </c>
      <c r="I217" s="14">
        <v>186</v>
      </c>
      <c r="J217" s="14">
        <f t="shared" si="36"/>
        <v>186</v>
      </c>
      <c r="K217" s="11">
        <f t="shared" si="49"/>
        <v>0.004616816105479296</v>
      </c>
      <c r="L217" s="11">
        <f t="shared" si="43"/>
        <v>0.00043516465557465623</v>
      </c>
      <c r="M217" s="11">
        <f t="shared" si="50"/>
        <v>0.005051980761053952</v>
      </c>
      <c r="N217" s="11">
        <f t="shared" si="44"/>
        <v>0.7389012066551901</v>
      </c>
      <c r="O217" s="11">
        <f t="shared" si="45"/>
        <v>0.2007672149008447</v>
      </c>
      <c r="P217" s="11">
        <f t="shared" si="46"/>
        <v>0.9396684215560348</v>
      </c>
      <c r="Q217" s="11"/>
      <c r="R217" s="11">
        <f t="shared" si="47"/>
        <v>0.004166666666666667</v>
      </c>
      <c r="S217" s="11">
        <f t="shared" si="48"/>
        <v>0.7749999999999985</v>
      </c>
      <c r="T217" s="11">
        <f t="shared" si="38"/>
        <v>0.00037500000000000256</v>
      </c>
      <c r="U217" s="11">
        <f t="shared" si="39"/>
        <v>0.0045416666666666695</v>
      </c>
      <c r="V217" s="11">
        <f t="shared" si="40"/>
        <v>0.9642291666666668</v>
      </c>
      <c r="W217" s="11"/>
      <c r="X217" s="11">
        <f t="shared" si="41"/>
        <v>0.0005103140943872823</v>
      </c>
      <c r="Y217" s="4"/>
    </row>
    <row r="218" spans="4:25" ht="18">
      <c r="D218" s="19"/>
      <c r="E218" s="19">
        <f t="shared" si="33"/>
        <v>6.8020833333333375</v>
      </c>
      <c r="F218" s="19">
        <f t="shared" si="34"/>
        <v>0.7758878082475906</v>
      </c>
      <c r="G218" s="4"/>
      <c r="H218" s="1">
        <f t="shared" si="35"/>
        <v>16</v>
      </c>
      <c r="I218" s="14">
        <v>187</v>
      </c>
      <c r="J218" s="14">
        <f t="shared" si="36"/>
        <v>187</v>
      </c>
      <c r="K218" s="11">
        <f t="shared" si="49"/>
        <v>0.0046245236448874405</v>
      </c>
      <c r="L218" s="11">
        <f t="shared" si="43"/>
        <v>0.0004274571161665113</v>
      </c>
      <c r="M218" s="11">
        <f t="shared" si="50"/>
        <v>0.005051980761053952</v>
      </c>
      <c r="N218" s="11">
        <f t="shared" si="44"/>
        <v>0.7435257303000775</v>
      </c>
      <c r="O218" s="11">
        <f t="shared" si="45"/>
        <v>0.20119467201701122</v>
      </c>
      <c r="P218" s="11">
        <f t="shared" si="46"/>
        <v>0.9447204023170888</v>
      </c>
      <c r="Q218" s="11"/>
      <c r="R218" s="11">
        <f t="shared" si="47"/>
        <v>0.004166666666666667</v>
      </c>
      <c r="S218" s="11">
        <f t="shared" si="48"/>
        <v>0.7791666666666651</v>
      </c>
      <c r="T218" s="11">
        <f t="shared" si="38"/>
        <v>0.00036805555555555815</v>
      </c>
      <c r="U218" s="11">
        <f t="shared" si="39"/>
        <v>0.004534722222222225</v>
      </c>
      <c r="V218" s="11">
        <f t="shared" si="40"/>
        <v>0.968763888888889</v>
      </c>
      <c r="W218" s="11"/>
      <c r="X218" s="11">
        <f t="shared" si="41"/>
        <v>0.0005172585388317271</v>
      </c>
      <c r="Y218" s="4"/>
    </row>
    <row r="219" spans="4:25" ht="18">
      <c r="D219" s="19"/>
      <c r="E219" s="19">
        <f t="shared" si="33"/>
        <v>6.791666666666671</v>
      </c>
      <c r="F219" s="19">
        <f t="shared" si="34"/>
        <v>0.7863044749142567</v>
      </c>
      <c r="G219" s="4"/>
      <c r="H219" s="1">
        <f t="shared" si="35"/>
        <v>16</v>
      </c>
      <c r="I219" s="14">
        <v>188</v>
      </c>
      <c r="J219" s="14">
        <f t="shared" si="36"/>
        <v>188</v>
      </c>
      <c r="K219" s="11">
        <f t="shared" si="49"/>
        <v>0.0046322440516401745</v>
      </c>
      <c r="L219" s="11">
        <f t="shared" si="43"/>
        <v>0.00041973670941377727</v>
      </c>
      <c r="M219" s="11">
        <f t="shared" si="50"/>
        <v>0.005051980761053952</v>
      </c>
      <c r="N219" s="11">
        <f t="shared" si="44"/>
        <v>0.7481579743517177</v>
      </c>
      <c r="O219" s="11">
        <f t="shared" si="45"/>
        <v>0.201614408726425</v>
      </c>
      <c r="P219" s="11">
        <f t="shared" si="46"/>
        <v>0.9497723830781427</v>
      </c>
      <c r="Q219" s="11"/>
      <c r="R219" s="11">
        <f t="shared" si="47"/>
        <v>0.004166666666666667</v>
      </c>
      <c r="S219" s="11">
        <f t="shared" si="48"/>
        <v>0.7833333333333318</v>
      </c>
      <c r="T219" s="11">
        <f t="shared" si="38"/>
        <v>0.00036111111111111375</v>
      </c>
      <c r="U219" s="11">
        <f t="shared" si="39"/>
        <v>0.004527777777777781</v>
      </c>
      <c r="V219" s="11">
        <f t="shared" si="40"/>
        <v>0.9732916666666668</v>
      </c>
      <c r="W219" s="11"/>
      <c r="X219" s="11">
        <f t="shared" si="41"/>
        <v>0.0005242029832761711</v>
      </c>
      <c r="Y219" s="4"/>
    </row>
    <row r="220" spans="4:25" ht="18">
      <c r="D220" s="19"/>
      <c r="E220" s="19">
        <f t="shared" si="33"/>
        <v>6.7812500000000036</v>
      </c>
      <c r="F220" s="19">
        <f t="shared" si="34"/>
        <v>0.7967211415809246</v>
      </c>
      <c r="G220" s="4"/>
      <c r="H220" s="1">
        <f t="shared" si="35"/>
        <v>16</v>
      </c>
      <c r="I220" s="14">
        <v>189</v>
      </c>
      <c r="J220" s="14">
        <f t="shared" si="36"/>
        <v>189</v>
      </c>
      <c r="K220" s="11">
        <f t="shared" si="49"/>
        <v>0.004639977347218873</v>
      </c>
      <c r="L220" s="11">
        <f t="shared" si="43"/>
        <v>0.00041200341383507925</v>
      </c>
      <c r="M220" s="11">
        <f t="shared" si="50"/>
        <v>0.005051980761053952</v>
      </c>
      <c r="N220" s="11">
        <f t="shared" si="44"/>
        <v>0.7527979516989366</v>
      </c>
      <c r="O220" s="11">
        <f t="shared" si="45"/>
        <v>0.20202641214026007</v>
      </c>
      <c r="P220" s="11">
        <f t="shared" si="46"/>
        <v>0.9548243638391967</v>
      </c>
      <c r="Q220" s="11"/>
      <c r="R220" s="11">
        <f t="shared" si="47"/>
        <v>0.004166666666666667</v>
      </c>
      <c r="S220" s="11">
        <f t="shared" si="48"/>
        <v>0.7874999999999984</v>
      </c>
      <c r="T220" s="11">
        <f t="shared" si="38"/>
        <v>0.0003541666666666693</v>
      </c>
      <c r="U220" s="11">
        <f t="shared" si="39"/>
        <v>0.004520833333333336</v>
      </c>
      <c r="V220" s="11">
        <f t="shared" si="40"/>
        <v>0.9778125000000001</v>
      </c>
      <c r="W220" s="11"/>
      <c r="X220" s="11">
        <f t="shared" si="41"/>
        <v>0.0005311474277206159</v>
      </c>
      <c r="Y220" s="4"/>
    </row>
    <row r="221" spans="4:25" ht="18">
      <c r="D221" s="19"/>
      <c r="E221" s="19">
        <f t="shared" si="33"/>
        <v>6.7708333333333375</v>
      </c>
      <c r="F221" s="19">
        <f t="shared" si="34"/>
        <v>0.8071378082475906</v>
      </c>
      <c r="G221" s="4"/>
      <c r="H221" s="1">
        <f t="shared" si="35"/>
        <v>16</v>
      </c>
      <c r="I221" s="14">
        <v>190</v>
      </c>
      <c r="J221" s="14">
        <f t="shared" si="36"/>
        <v>190</v>
      </c>
      <c r="K221" s="11">
        <f t="shared" si="49"/>
        <v>0.004647723553140775</v>
      </c>
      <c r="L221" s="11">
        <f t="shared" si="43"/>
        <v>0.000404257207913177</v>
      </c>
      <c r="M221" s="11">
        <f t="shared" si="50"/>
        <v>0.005051980761053952</v>
      </c>
      <c r="N221" s="11">
        <f t="shared" si="44"/>
        <v>0.7574456752520774</v>
      </c>
      <c r="O221" s="11">
        <f t="shared" si="45"/>
        <v>0.20243066934817325</v>
      </c>
      <c r="P221" s="11">
        <f t="shared" si="46"/>
        <v>0.9598763446002506</v>
      </c>
      <c r="Q221" s="11"/>
      <c r="R221" s="11">
        <f t="shared" si="47"/>
        <v>0.004166666666666667</v>
      </c>
      <c r="S221" s="11">
        <f t="shared" si="48"/>
        <v>0.7916666666666651</v>
      </c>
      <c r="T221" s="11">
        <f t="shared" si="38"/>
        <v>0.0003472222222222249</v>
      </c>
      <c r="U221" s="11">
        <f t="shared" si="39"/>
        <v>0.004513888888888892</v>
      </c>
      <c r="V221" s="11">
        <f t="shared" si="40"/>
        <v>0.982326388888889</v>
      </c>
      <c r="W221" s="11"/>
      <c r="X221" s="11">
        <f t="shared" si="41"/>
        <v>0.0005380918721650599</v>
      </c>
      <c r="Y221" s="4"/>
    </row>
    <row r="222" spans="4:25" ht="18">
      <c r="D222" s="19"/>
      <c r="E222" s="19">
        <f t="shared" si="33"/>
        <v>6.7604166666666705</v>
      </c>
      <c r="F222" s="19">
        <f t="shared" si="34"/>
        <v>0.8175544749142576</v>
      </c>
      <c r="G222" s="4"/>
      <c r="H222" s="1">
        <f t="shared" si="35"/>
        <v>16</v>
      </c>
      <c r="I222" s="14">
        <v>191</v>
      </c>
      <c r="J222" s="14">
        <f t="shared" si="36"/>
        <v>191</v>
      </c>
      <c r="K222" s="11">
        <f t="shared" si="49"/>
        <v>0.00465548269095904</v>
      </c>
      <c r="L222" s="11">
        <f t="shared" si="43"/>
        <v>0.000396498070094912</v>
      </c>
      <c r="M222" s="11">
        <f t="shared" si="50"/>
        <v>0.005051980761053952</v>
      </c>
      <c r="N222" s="11">
        <f t="shared" si="44"/>
        <v>0.7621011579430365</v>
      </c>
      <c r="O222" s="11">
        <f t="shared" si="45"/>
        <v>0.20282716741826817</v>
      </c>
      <c r="P222" s="11">
        <f t="shared" si="46"/>
        <v>0.9649283253613046</v>
      </c>
      <c r="Q222" s="11"/>
      <c r="R222" s="11">
        <f t="shared" si="47"/>
        <v>0.004166666666666667</v>
      </c>
      <c r="S222" s="11">
        <f t="shared" si="48"/>
        <v>0.7958333333333317</v>
      </c>
      <c r="T222" s="11">
        <f t="shared" si="38"/>
        <v>0.0003402777777777805</v>
      </c>
      <c r="U222" s="11">
        <f t="shared" si="39"/>
        <v>0.004506944444444447</v>
      </c>
      <c r="V222" s="11">
        <f t="shared" si="40"/>
        <v>0.9868333333333335</v>
      </c>
      <c r="W222" s="11"/>
      <c r="X222" s="11">
        <f t="shared" si="41"/>
        <v>0.0005450363166095047</v>
      </c>
      <c r="Y222" s="4"/>
    </row>
    <row r="223" spans="4:25" ht="18">
      <c r="D223" s="19"/>
      <c r="E223" s="19">
        <f t="shared" si="33"/>
        <v>6.7500000000000036</v>
      </c>
      <c r="F223" s="19">
        <f t="shared" si="34"/>
        <v>0.8279711415809246</v>
      </c>
      <c r="G223" s="4"/>
      <c r="H223" s="1">
        <f t="shared" si="35"/>
        <v>17</v>
      </c>
      <c r="I223" s="14">
        <v>192</v>
      </c>
      <c r="J223" s="14">
        <f t="shared" si="36"/>
        <v>192</v>
      </c>
      <c r="K223" s="11">
        <f t="shared" si="49"/>
        <v>0.004663254782262811</v>
      </c>
      <c r="L223" s="11">
        <f t="shared" si="43"/>
        <v>0.0003887259787911405</v>
      </c>
      <c r="M223" s="11">
        <f t="shared" si="50"/>
        <v>0.005051980761053952</v>
      </c>
      <c r="N223" s="11">
        <f t="shared" si="44"/>
        <v>0.7667644127252993</v>
      </c>
      <c r="O223" s="11">
        <f t="shared" si="45"/>
        <v>0.2032158933970593</v>
      </c>
      <c r="P223" s="11">
        <f t="shared" si="46"/>
        <v>0.9699803061223586</v>
      </c>
      <c r="Q223" s="11"/>
      <c r="R223" s="11">
        <f t="shared" si="47"/>
        <v>0.004166666666666667</v>
      </c>
      <c r="S223" s="11">
        <f t="shared" si="48"/>
        <v>0.7999999999999984</v>
      </c>
      <c r="T223" s="11">
        <f t="shared" si="38"/>
        <v>0.00033333333333333603</v>
      </c>
      <c r="U223" s="11">
        <f t="shared" si="39"/>
        <v>0.004500000000000002</v>
      </c>
      <c r="V223" s="11">
        <f t="shared" si="40"/>
        <v>0.9913333333333334</v>
      </c>
      <c r="W223" s="11"/>
      <c r="X223" s="11">
        <f t="shared" si="41"/>
        <v>0.0005519807610539496</v>
      </c>
      <c r="Y223" s="4"/>
    </row>
    <row r="224" spans="4:25" ht="18">
      <c r="D224" s="19"/>
      <c r="E224" s="19">
        <f aca="true" t="shared" si="51" ref="E224:E287">U224*$E$25</f>
        <v>6.7395833333333375</v>
      </c>
      <c r="F224" s="19">
        <f aca="true" t="shared" si="52" ref="F224:F287">IF(J224&gt;0,$D$32-E224,0)</f>
        <v>0.8383878082475906</v>
      </c>
      <c r="G224" s="4"/>
      <c r="H224" s="1">
        <f t="shared" si="35"/>
        <v>17</v>
      </c>
      <c r="I224" s="14">
        <v>193</v>
      </c>
      <c r="J224" s="14">
        <f t="shared" si="36"/>
        <v>193</v>
      </c>
      <c r="K224" s="11">
        <f t="shared" si="49"/>
        <v>0.0046710398486772735</v>
      </c>
      <c r="L224" s="11">
        <f t="shared" si="43"/>
        <v>0.0003809409123766783</v>
      </c>
      <c r="M224" s="11">
        <f t="shared" si="50"/>
        <v>0.005051980761053952</v>
      </c>
      <c r="N224" s="11">
        <f t="shared" si="44"/>
        <v>0.7714354525739765</v>
      </c>
      <c r="O224" s="11">
        <f t="shared" si="45"/>
        <v>0.20359683430943598</v>
      </c>
      <c r="P224" s="11">
        <f t="shared" si="46"/>
        <v>0.9750322868834125</v>
      </c>
      <c r="Q224" s="11"/>
      <c r="R224" s="11">
        <f t="shared" si="47"/>
        <v>0.004166666666666667</v>
      </c>
      <c r="S224" s="11">
        <f t="shared" si="48"/>
        <v>0.804166666666665</v>
      </c>
      <c r="T224" s="11">
        <f t="shared" si="38"/>
        <v>0.00032638888888889163</v>
      </c>
      <c r="U224" s="11">
        <f t="shared" si="39"/>
        <v>0.004493055555555558</v>
      </c>
      <c r="V224" s="11">
        <f t="shared" si="40"/>
        <v>0.995826388888889</v>
      </c>
      <c r="W224" s="11"/>
      <c r="X224" s="11">
        <f t="shared" si="41"/>
        <v>0.0005589252054983935</v>
      </c>
      <c r="Y224" s="4"/>
    </row>
    <row r="225" spans="4:25" ht="18">
      <c r="D225" s="19"/>
      <c r="E225" s="19">
        <f t="shared" si="51"/>
        <v>6.7291666666666705</v>
      </c>
      <c r="F225" s="19">
        <f t="shared" si="52"/>
        <v>0.8488044749142576</v>
      </c>
      <c r="G225" s="4"/>
      <c r="H225" s="1">
        <f aca="true" t="shared" si="53" ref="H225:H288">1+INT(I225/12)</f>
        <v>17</v>
      </c>
      <c r="I225" s="14">
        <v>194</v>
      </c>
      <c r="J225" s="14">
        <f aca="true" t="shared" si="54" ref="J225:J288">IF(I225&lt;=$D$7,I225,0)</f>
        <v>194</v>
      </c>
      <c r="K225" s="11">
        <f t="shared" si="49"/>
        <v>0.004678837911863713</v>
      </c>
      <c r="L225" s="11">
        <f t="shared" si="43"/>
        <v>0.0003731428491902389</v>
      </c>
      <c r="M225" s="11">
        <f t="shared" si="50"/>
        <v>0.005051980761053952</v>
      </c>
      <c r="N225" s="11">
        <f t="shared" si="44"/>
        <v>0.7761142904858402</v>
      </c>
      <c r="O225" s="11">
        <f t="shared" si="45"/>
        <v>0.20396997715862622</v>
      </c>
      <c r="P225" s="11">
        <f t="shared" si="46"/>
        <v>0.9800842676444664</v>
      </c>
      <c r="Q225" s="11"/>
      <c r="R225" s="11">
        <f t="shared" si="47"/>
        <v>0.004166666666666667</v>
      </c>
      <c r="S225" s="11">
        <f t="shared" si="48"/>
        <v>0.8083333333333317</v>
      </c>
      <c r="T225" s="11">
        <f aca="true" t="shared" si="55" ref="T225:T288">IF(J225&gt;0,(1-S225)*$D$6,0)</f>
        <v>0.00031944444444444723</v>
      </c>
      <c r="U225" s="11">
        <f aca="true" t="shared" si="56" ref="U225:U288">T225+R225</f>
        <v>0.0044861111111111135</v>
      </c>
      <c r="V225" s="11">
        <f aca="true" t="shared" si="57" ref="V225:V288">IF(J225&gt;0,V224+U225,0)</f>
        <v>1.0003125000000002</v>
      </c>
      <c r="W225" s="11"/>
      <c r="X225" s="11">
        <f aca="true" t="shared" si="58" ref="X225:X288">M225-U225</f>
        <v>0.0005658696499428384</v>
      </c>
      <c r="Y225" s="4"/>
    </row>
    <row r="226" spans="4:25" ht="18">
      <c r="D226" s="19"/>
      <c r="E226" s="19">
        <f t="shared" si="51"/>
        <v>6.718750000000004</v>
      </c>
      <c r="F226" s="19">
        <f t="shared" si="52"/>
        <v>0.8592211415809237</v>
      </c>
      <c r="G226" s="4"/>
      <c r="H226" s="1">
        <f t="shared" si="53"/>
        <v>17</v>
      </c>
      <c r="I226" s="14">
        <v>195</v>
      </c>
      <c r="J226" s="14">
        <f t="shared" si="54"/>
        <v>195</v>
      </c>
      <c r="K226" s="11">
        <f t="shared" si="49"/>
        <v>0.00468664899351958</v>
      </c>
      <c r="L226" s="11">
        <f aca="true" t="shared" si="59" ref="L226:L289">M226-K226</f>
        <v>0.000365331767534372</v>
      </c>
      <c r="M226" s="11">
        <f t="shared" si="50"/>
        <v>0.005051980761053952</v>
      </c>
      <c r="N226" s="11">
        <f aca="true" t="shared" si="60" ref="N226:N289">IF(K226&gt;0,N225+K226,0)</f>
        <v>0.7808009394793598</v>
      </c>
      <c r="O226" s="11">
        <f aca="true" t="shared" si="61" ref="O226:O289">IF(J226&gt;0,O225+L226,0)</f>
        <v>0.20433530892616059</v>
      </c>
      <c r="P226" s="11">
        <f aca="true" t="shared" si="62" ref="P226:P289">O226+N226</f>
        <v>0.9851362484055204</v>
      </c>
      <c r="Q226" s="11"/>
      <c r="R226" s="11">
        <f aca="true" t="shared" si="63" ref="R226:R289">IF(J226&gt;0,1/$D$7,0)</f>
        <v>0.004166666666666667</v>
      </c>
      <c r="S226" s="11">
        <f aca="true" t="shared" si="64" ref="S226:S289">IF(J226&gt;0,S225+R226,0)</f>
        <v>0.8124999999999983</v>
      </c>
      <c r="T226" s="11">
        <f t="shared" si="55"/>
        <v>0.00031250000000000277</v>
      </c>
      <c r="U226" s="11">
        <f t="shared" si="56"/>
        <v>0.0044791666666666695</v>
      </c>
      <c r="V226" s="11">
        <f t="shared" si="57"/>
        <v>1.0047916666666667</v>
      </c>
      <c r="W226" s="11"/>
      <c r="X226" s="11">
        <f t="shared" si="58"/>
        <v>0.0005728140943872823</v>
      </c>
      <c r="Y226" s="4"/>
    </row>
    <row r="227" spans="4:25" ht="18">
      <c r="D227" s="19"/>
      <c r="E227" s="19">
        <f t="shared" si="51"/>
        <v>6.708333333333337</v>
      </c>
      <c r="F227" s="19">
        <f t="shared" si="52"/>
        <v>0.8696378082475915</v>
      </c>
      <c r="G227" s="4"/>
      <c r="H227" s="1">
        <f t="shared" si="53"/>
        <v>17</v>
      </c>
      <c r="I227" s="14">
        <v>196</v>
      </c>
      <c r="J227" s="14">
        <f t="shared" si="54"/>
        <v>196</v>
      </c>
      <c r="K227" s="11">
        <f t="shared" si="49"/>
        <v>0.004694473115378545</v>
      </c>
      <c r="L227" s="11">
        <f t="shared" si="59"/>
        <v>0.0003575076456754072</v>
      </c>
      <c r="M227" s="11">
        <f t="shared" si="50"/>
        <v>0.005051980761053952</v>
      </c>
      <c r="N227" s="11">
        <f t="shared" si="60"/>
        <v>0.7854954125947383</v>
      </c>
      <c r="O227" s="11">
        <f t="shared" si="61"/>
        <v>0.204692816571836</v>
      </c>
      <c r="P227" s="11">
        <f t="shared" si="62"/>
        <v>0.9901882291665743</v>
      </c>
      <c r="Q227" s="11"/>
      <c r="R227" s="11">
        <f t="shared" si="63"/>
        <v>0.004166666666666667</v>
      </c>
      <c r="S227" s="11">
        <f t="shared" si="64"/>
        <v>0.816666666666665</v>
      </c>
      <c r="T227" s="11">
        <f t="shared" si="55"/>
        <v>0.00030555555555555837</v>
      </c>
      <c r="U227" s="11">
        <f t="shared" si="56"/>
        <v>0.004472222222222225</v>
      </c>
      <c r="V227" s="11">
        <f t="shared" si="57"/>
        <v>1.009263888888889</v>
      </c>
      <c r="W227" s="11"/>
      <c r="X227" s="11">
        <f t="shared" si="58"/>
        <v>0.0005797585388317272</v>
      </c>
      <c r="Y227" s="4"/>
    </row>
    <row r="228" spans="4:25" ht="18">
      <c r="D228" s="19"/>
      <c r="E228" s="19">
        <f t="shared" si="51"/>
        <v>6.697916666666671</v>
      </c>
      <c r="F228" s="19">
        <f t="shared" si="52"/>
        <v>0.8800544749142567</v>
      </c>
      <c r="G228" s="4"/>
      <c r="H228" s="1">
        <f t="shared" si="53"/>
        <v>17</v>
      </c>
      <c r="I228" s="14">
        <v>197</v>
      </c>
      <c r="J228" s="14">
        <f t="shared" si="54"/>
        <v>197</v>
      </c>
      <c r="K228" s="11">
        <f t="shared" si="49"/>
        <v>0.004702310299210562</v>
      </c>
      <c r="L228" s="11">
        <f t="shared" si="59"/>
        <v>0.00034967046184338976</v>
      </c>
      <c r="M228" s="11">
        <f t="shared" si="50"/>
        <v>0.005051980761053952</v>
      </c>
      <c r="N228" s="11">
        <f t="shared" si="60"/>
        <v>0.7901977228939489</v>
      </c>
      <c r="O228" s="11">
        <f t="shared" si="61"/>
        <v>0.2050424870336794</v>
      </c>
      <c r="P228" s="11">
        <f t="shared" si="62"/>
        <v>0.9952402099276283</v>
      </c>
      <c r="Q228" s="11"/>
      <c r="R228" s="11">
        <f t="shared" si="63"/>
        <v>0.004166666666666667</v>
      </c>
      <c r="S228" s="11">
        <f t="shared" si="64"/>
        <v>0.8208333333333316</v>
      </c>
      <c r="T228" s="11">
        <f t="shared" si="55"/>
        <v>0.00029861111111111397</v>
      </c>
      <c r="U228" s="11">
        <f t="shared" si="56"/>
        <v>0.004465277777777781</v>
      </c>
      <c r="V228" s="11">
        <f t="shared" si="57"/>
        <v>1.0137291666666668</v>
      </c>
      <c r="W228" s="11"/>
      <c r="X228" s="11">
        <f t="shared" si="58"/>
        <v>0.0005867029832761711</v>
      </c>
      <c r="Y228" s="4"/>
    </row>
    <row r="229" spans="4:25" ht="18">
      <c r="D229" s="19"/>
      <c r="E229" s="19">
        <f t="shared" si="51"/>
        <v>6.6875000000000036</v>
      </c>
      <c r="F229" s="19">
        <f t="shared" si="52"/>
        <v>0.8904711415809246</v>
      </c>
      <c r="G229" s="4"/>
      <c r="H229" s="1">
        <f t="shared" si="53"/>
        <v>17</v>
      </c>
      <c r="I229" s="14">
        <v>198</v>
      </c>
      <c r="J229" s="14">
        <f t="shared" si="54"/>
        <v>198</v>
      </c>
      <c r="K229" s="11">
        <f t="shared" si="49"/>
        <v>0.004710160566821932</v>
      </c>
      <c r="L229" s="11">
        <f t="shared" si="59"/>
        <v>0.00034182019423201985</v>
      </c>
      <c r="M229" s="11">
        <f t="shared" si="50"/>
        <v>0.005051980761053952</v>
      </c>
      <c r="N229" s="11">
        <f t="shared" si="60"/>
        <v>0.7949078834607708</v>
      </c>
      <c r="O229" s="11">
        <f t="shared" si="61"/>
        <v>0.2053843072279114</v>
      </c>
      <c r="P229" s="11">
        <f t="shared" si="62"/>
        <v>1.0002921906886821</v>
      </c>
      <c r="Q229" s="11"/>
      <c r="R229" s="11">
        <f t="shared" si="63"/>
        <v>0.004166666666666667</v>
      </c>
      <c r="S229" s="11">
        <f t="shared" si="64"/>
        <v>0.8249999999999983</v>
      </c>
      <c r="T229" s="11">
        <f t="shared" si="55"/>
        <v>0.0002916666666666695</v>
      </c>
      <c r="U229" s="11">
        <f t="shared" si="56"/>
        <v>0.004458333333333336</v>
      </c>
      <c r="V229" s="11">
        <f t="shared" si="57"/>
        <v>1.0181875</v>
      </c>
      <c r="W229" s="11"/>
      <c r="X229" s="11">
        <f t="shared" si="58"/>
        <v>0.000593647427720616</v>
      </c>
      <c r="Y229" s="4"/>
    </row>
    <row r="230" spans="4:25" ht="18">
      <c r="D230" s="19"/>
      <c r="E230" s="19">
        <f t="shared" si="51"/>
        <v>6.6770833333333375</v>
      </c>
      <c r="F230" s="19">
        <f t="shared" si="52"/>
        <v>0.9008878082475906</v>
      </c>
      <c r="G230" s="4"/>
      <c r="H230" s="1">
        <f t="shared" si="53"/>
        <v>17</v>
      </c>
      <c r="I230" s="14">
        <v>199</v>
      </c>
      <c r="J230" s="14">
        <f t="shared" si="54"/>
        <v>199</v>
      </c>
      <c r="K230" s="11">
        <f t="shared" si="49"/>
        <v>0.004718023940055358</v>
      </c>
      <c r="L230" s="11">
        <f t="shared" si="59"/>
        <v>0.0003339568209985936</v>
      </c>
      <c r="M230" s="11">
        <f t="shared" si="50"/>
        <v>0.005051980761053952</v>
      </c>
      <c r="N230" s="11">
        <f t="shared" si="60"/>
        <v>0.7996259074008262</v>
      </c>
      <c r="O230" s="11">
        <f t="shared" si="61"/>
        <v>0.20571826404891</v>
      </c>
      <c r="P230" s="11">
        <f t="shared" si="62"/>
        <v>1.0053441714497362</v>
      </c>
      <c r="Q230" s="11"/>
      <c r="R230" s="11">
        <f t="shared" si="63"/>
        <v>0.004166666666666667</v>
      </c>
      <c r="S230" s="11">
        <f t="shared" si="64"/>
        <v>0.8291666666666649</v>
      </c>
      <c r="T230" s="11">
        <f t="shared" si="55"/>
        <v>0.0002847222222222251</v>
      </c>
      <c r="U230" s="11">
        <f t="shared" si="56"/>
        <v>0.004451388888888892</v>
      </c>
      <c r="V230" s="11">
        <f t="shared" si="57"/>
        <v>1.0226388888888889</v>
      </c>
      <c r="W230" s="11"/>
      <c r="X230" s="11">
        <f t="shared" si="58"/>
        <v>0.0006005918721650599</v>
      </c>
      <c r="Y230" s="4"/>
    </row>
    <row r="231" spans="4:25" ht="18">
      <c r="D231" s="19"/>
      <c r="E231" s="19">
        <f t="shared" si="51"/>
        <v>6.6666666666666705</v>
      </c>
      <c r="F231" s="19">
        <f t="shared" si="52"/>
        <v>0.9113044749142576</v>
      </c>
      <c r="G231" s="4"/>
      <c r="H231" s="1">
        <f t="shared" si="53"/>
        <v>17</v>
      </c>
      <c r="I231" s="14">
        <v>200</v>
      </c>
      <c r="J231" s="14">
        <f t="shared" si="54"/>
        <v>200</v>
      </c>
      <c r="K231" s="11">
        <f t="shared" si="49"/>
        <v>0.004725900440790008</v>
      </c>
      <c r="L231" s="11">
        <f t="shared" si="59"/>
        <v>0.00032608032026394413</v>
      </c>
      <c r="M231" s="11">
        <f t="shared" si="50"/>
        <v>0.005051980761053952</v>
      </c>
      <c r="N231" s="11">
        <f t="shared" si="60"/>
        <v>0.8043518078416162</v>
      </c>
      <c r="O231" s="11">
        <f t="shared" si="61"/>
        <v>0.20604434436917393</v>
      </c>
      <c r="P231" s="11">
        <f t="shared" si="62"/>
        <v>1.01039615221079</v>
      </c>
      <c r="Q231" s="11"/>
      <c r="R231" s="11">
        <f t="shared" si="63"/>
        <v>0.004166666666666667</v>
      </c>
      <c r="S231" s="11">
        <f t="shared" si="64"/>
        <v>0.8333333333333316</v>
      </c>
      <c r="T231" s="11">
        <f t="shared" si="55"/>
        <v>0.0002777777777777807</v>
      </c>
      <c r="U231" s="11">
        <f t="shared" si="56"/>
        <v>0.004444444444444447</v>
      </c>
      <c r="V231" s="11">
        <f t="shared" si="57"/>
        <v>1.0270833333333333</v>
      </c>
      <c r="W231" s="11"/>
      <c r="X231" s="11">
        <f t="shared" si="58"/>
        <v>0.0006075363166095048</v>
      </c>
      <c r="Y231" s="4"/>
    </row>
    <row r="232" spans="4:25" ht="18">
      <c r="D232" s="19"/>
      <c r="E232" s="19">
        <f t="shared" si="51"/>
        <v>6.656250000000004</v>
      </c>
      <c r="F232" s="19">
        <f t="shared" si="52"/>
        <v>0.9217211415809237</v>
      </c>
      <c r="G232" s="4"/>
      <c r="H232" s="1">
        <f t="shared" si="53"/>
        <v>17</v>
      </c>
      <c r="I232" s="14">
        <v>201</v>
      </c>
      <c r="J232" s="14">
        <f t="shared" si="54"/>
        <v>201</v>
      </c>
      <c r="K232" s="11">
        <f t="shared" si="49"/>
        <v>0.004733790090941578</v>
      </c>
      <c r="L232" s="11">
        <f t="shared" si="59"/>
        <v>0.0003181906701123739</v>
      </c>
      <c r="M232" s="11">
        <f t="shared" si="50"/>
        <v>0.005051980761053952</v>
      </c>
      <c r="N232" s="11">
        <f t="shared" si="60"/>
        <v>0.8090855979325577</v>
      </c>
      <c r="O232" s="11">
        <f t="shared" si="61"/>
        <v>0.2063625350392863</v>
      </c>
      <c r="P232" s="11">
        <f t="shared" si="62"/>
        <v>1.015448132971844</v>
      </c>
      <c r="Q232" s="11"/>
      <c r="R232" s="11">
        <f t="shared" si="63"/>
        <v>0.004166666666666667</v>
      </c>
      <c r="S232" s="11">
        <f t="shared" si="64"/>
        <v>0.8374999999999982</v>
      </c>
      <c r="T232" s="11">
        <f t="shared" si="55"/>
        <v>0.00027083333333333625</v>
      </c>
      <c r="U232" s="11">
        <f t="shared" si="56"/>
        <v>0.004437500000000003</v>
      </c>
      <c r="V232" s="11">
        <f t="shared" si="57"/>
        <v>1.0315208333333334</v>
      </c>
      <c r="W232" s="11"/>
      <c r="X232" s="11">
        <f t="shared" si="58"/>
        <v>0.0006144807610539487</v>
      </c>
      <c r="Y232" s="4"/>
    </row>
    <row r="233" spans="4:25" ht="18">
      <c r="D233" s="19"/>
      <c r="E233" s="19">
        <f t="shared" si="51"/>
        <v>6.6458333333333375</v>
      </c>
      <c r="F233" s="19">
        <f t="shared" si="52"/>
        <v>0.9321378082475906</v>
      </c>
      <c r="G233" s="4"/>
      <c r="H233" s="1">
        <f t="shared" si="53"/>
        <v>17</v>
      </c>
      <c r="I233" s="14">
        <v>202</v>
      </c>
      <c r="J233" s="14">
        <f t="shared" si="54"/>
        <v>202</v>
      </c>
      <c r="K233" s="11">
        <f t="shared" si="49"/>
        <v>0.004741692912462348</v>
      </c>
      <c r="L233" s="11">
        <f t="shared" si="59"/>
        <v>0.00031028784859160347</v>
      </c>
      <c r="M233" s="11">
        <f t="shared" si="50"/>
        <v>0.005051980761053952</v>
      </c>
      <c r="N233" s="11">
        <f t="shared" si="60"/>
        <v>0.8138272908450201</v>
      </c>
      <c r="O233" s="11">
        <f t="shared" si="61"/>
        <v>0.20667282288787792</v>
      </c>
      <c r="P233" s="11">
        <f t="shared" si="62"/>
        <v>1.020500113732898</v>
      </c>
      <c r="Q233" s="11"/>
      <c r="R233" s="11">
        <f t="shared" si="63"/>
        <v>0.004166666666666667</v>
      </c>
      <c r="S233" s="11">
        <f t="shared" si="64"/>
        <v>0.8416666666666649</v>
      </c>
      <c r="T233" s="11">
        <f t="shared" si="55"/>
        <v>0.00026388888888889185</v>
      </c>
      <c r="U233" s="11">
        <f t="shared" si="56"/>
        <v>0.004430555555555558</v>
      </c>
      <c r="V233" s="11">
        <f t="shared" si="57"/>
        <v>1.035951388888889</v>
      </c>
      <c r="W233" s="11"/>
      <c r="X233" s="11">
        <f t="shared" si="58"/>
        <v>0.0006214252054983936</v>
      </c>
      <c r="Y233" s="4"/>
    </row>
    <row r="234" spans="4:25" ht="18">
      <c r="D234" s="19"/>
      <c r="E234" s="19">
        <f t="shared" si="51"/>
        <v>6.635416666666671</v>
      </c>
      <c r="F234" s="19">
        <f t="shared" si="52"/>
        <v>0.9425544749142567</v>
      </c>
      <c r="G234" s="4"/>
      <c r="H234" s="1">
        <f t="shared" si="53"/>
        <v>17</v>
      </c>
      <c r="I234" s="14">
        <v>203</v>
      </c>
      <c r="J234" s="14">
        <f t="shared" si="54"/>
        <v>203</v>
      </c>
      <c r="K234" s="11">
        <f t="shared" si="49"/>
        <v>0.00474960892734125</v>
      </c>
      <c r="L234" s="11">
        <f t="shared" si="59"/>
        <v>0.00030237183371270224</v>
      </c>
      <c r="M234" s="11">
        <f t="shared" si="50"/>
        <v>0.005051980761053952</v>
      </c>
      <c r="N234" s="11">
        <f t="shared" si="60"/>
        <v>0.8185768997723614</v>
      </c>
      <c r="O234" s="11">
        <f t="shared" si="61"/>
        <v>0.20697519472159062</v>
      </c>
      <c r="P234" s="11">
        <f t="shared" si="62"/>
        <v>1.025552094493952</v>
      </c>
      <c r="Q234" s="11"/>
      <c r="R234" s="11">
        <f t="shared" si="63"/>
        <v>0.004166666666666667</v>
      </c>
      <c r="S234" s="11">
        <f t="shared" si="64"/>
        <v>0.8458333333333315</v>
      </c>
      <c r="T234" s="11">
        <f t="shared" si="55"/>
        <v>0.00025694444444444744</v>
      </c>
      <c r="U234" s="11">
        <f t="shared" si="56"/>
        <v>0.004423611111111114</v>
      </c>
      <c r="V234" s="11">
        <f t="shared" si="57"/>
        <v>1.040375</v>
      </c>
      <c r="W234" s="11"/>
      <c r="X234" s="11">
        <f t="shared" si="58"/>
        <v>0.0006283696499428375</v>
      </c>
      <c r="Y234" s="4"/>
    </row>
    <row r="235" spans="4:25" ht="18">
      <c r="D235" s="19"/>
      <c r="E235" s="19">
        <f t="shared" si="51"/>
        <v>6.625000000000004</v>
      </c>
      <c r="F235" s="19">
        <f t="shared" si="52"/>
        <v>0.9529711415809237</v>
      </c>
      <c r="G235" s="4"/>
      <c r="H235" s="1">
        <f t="shared" si="53"/>
        <v>18</v>
      </c>
      <c r="I235" s="14">
        <v>204</v>
      </c>
      <c r="J235" s="14">
        <f t="shared" si="54"/>
        <v>204</v>
      </c>
      <c r="K235" s="11">
        <f t="shared" si="49"/>
        <v>0.004757538157603923</v>
      </c>
      <c r="L235" s="11">
        <f t="shared" si="59"/>
        <v>0.00029444260345002846</v>
      </c>
      <c r="M235" s="11">
        <f t="shared" si="50"/>
        <v>0.005051980761053952</v>
      </c>
      <c r="N235" s="11">
        <f t="shared" si="60"/>
        <v>0.8233344379299653</v>
      </c>
      <c r="O235" s="11">
        <f t="shared" si="61"/>
        <v>0.20726963732504064</v>
      </c>
      <c r="P235" s="11">
        <f t="shared" si="62"/>
        <v>1.0306040752550059</v>
      </c>
      <c r="Q235" s="11"/>
      <c r="R235" s="11">
        <f t="shared" si="63"/>
        <v>0.004166666666666667</v>
      </c>
      <c r="S235" s="11">
        <f t="shared" si="64"/>
        <v>0.8499999999999982</v>
      </c>
      <c r="T235" s="11">
        <f t="shared" si="55"/>
        <v>0.000250000000000003</v>
      </c>
      <c r="U235" s="11">
        <f t="shared" si="56"/>
        <v>0.004416666666666669</v>
      </c>
      <c r="V235" s="11">
        <f t="shared" si="57"/>
        <v>1.0447916666666668</v>
      </c>
      <c r="W235" s="11"/>
      <c r="X235" s="11">
        <f t="shared" si="58"/>
        <v>0.0006353140943872824</v>
      </c>
      <c r="Y235" s="4"/>
    </row>
    <row r="236" spans="4:25" ht="18">
      <c r="D236" s="19"/>
      <c r="E236" s="19">
        <f t="shared" si="51"/>
        <v>6.614583333333338</v>
      </c>
      <c r="F236" s="19">
        <f t="shared" si="52"/>
        <v>0.9633878082475897</v>
      </c>
      <c r="G236" s="4"/>
      <c r="H236" s="1">
        <f t="shared" si="53"/>
        <v>18</v>
      </c>
      <c r="I236" s="14">
        <v>205</v>
      </c>
      <c r="J236" s="14">
        <f t="shared" si="54"/>
        <v>205</v>
      </c>
      <c r="K236" s="11">
        <f t="shared" si="49"/>
        <v>0.004765480625312778</v>
      </c>
      <c r="L236" s="11">
        <f t="shared" si="59"/>
        <v>0.0002865001357411738</v>
      </c>
      <c r="M236" s="11">
        <f t="shared" si="50"/>
        <v>0.005051980761053952</v>
      </c>
      <c r="N236" s="11">
        <f t="shared" si="60"/>
        <v>0.8280999185552781</v>
      </c>
      <c r="O236" s="11">
        <f t="shared" si="61"/>
        <v>0.2075561374607818</v>
      </c>
      <c r="P236" s="11">
        <f t="shared" si="62"/>
        <v>1.03565605601606</v>
      </c>
      <c r="Q236" s="11"/>
      <c r="R236" s="11">
        <f t="shared" si="63"/>
        <v>0.004166666666666667</v>
      </c>
      <c r="S236" s="11">
        <f t="shared" si="64"/>
        <v>0.8541666666666649</v>
      </c>
      <c r="T236" s="11">
        <f t="shared" si="55"/>
        <v>0.00024305555555555858</v>
      </c>
      <c r="U236" s="11">
        <f t="shared" si="56"/>
        <v>0.0044097222222222255</v>
      </c>
      <c r="V236" s="11">
        <f t="shared" si="57"/>
        <v>1.049201388888889</v>
      </c>
      <c r="W236" s="11"/>
      <c r="X236" s="11">
        <f t="shared" si="58"/>
        <v>0.0006422585388317264</v>
      </c>
      <c r="Y236" s="4"/>
    </row>
    <row r="237" spans="4:25" ht="18">
      <c r="D237" s="19"/>
      <c r="E237" s="19">
        <f t="shared" si="51"/>
        <v>6.6041666666666705</v>
      </c>
      <c r="F237" s="19">
        <f t="shared" si="52"/>
        <v>0.9738044749142576</v>
      </c>
      <c r="G237" s="4"/>
      <c r="H237" s="1">
        <f t="shared" si="53"/>
        <v>18</v>
      </c>
      <c r="I237" s="14">
        <v>206</v>
      </c>
      <c r="J237" s="14">
        <f t="shared" si="54"/>
        <v>206</v>
      </c>
      <c r="K237" s="11">
        <f t="shared" si="49"/>
        <v>0.004773436352567057</v>
      </c>
      <c r="L237" s="11">
        <f t="shared" si="59"/>
        <v>0.00027854440848689484</v>
      </c>
      <c r="M237" s="11">
        <f t="shared" si="50"/>
        <v>0.005051980761053952</v>
      </c>
      <c r="N237" s="11">
        <f t="shared" si="60"/>
        <v>0.8328733549078452</v>
      </c>
      <c r="O237" s="11">
        <f t="shared" si="61"/>
        <v>0.2078346818692687</v>
      </c>
      <c r="P237" s="11">
        <f t="shared" si="62"/>
        <v>1.040708036777114</v>
      </c>
      <c r="Q237" s="11"/>
      <c r="R237" s="11">
        <f t="shared" si="63"/>
        <v>0.004166666666666667</v>
      </c>
      <c r="S237" s="11">
        <f t="shared" si="64"/>
        <v>0.8583333333333315</v>
      </c>
      <c r="T237" s="11">
        <f t="shared" si="55"/>
        <v>0.00023611111111111418</v>
      </c>
      <c r="U237" s="11">
        <f t="shared" si="56"/>
        <v>0.004402777777777781</v>
      </c>
      <c r="V237" s="11">
        <f t="shared" si="57"/>
        <v>1.0536041666666667</v>
      </c>
      <c r="W237" s="11"/>
      <c r="X237" s="11">
        <f t="shared" si="58"/>
        <v>0.0006492029832761712</v>
      </c>
      <c r="Y237" s="4"/>
    </row>
    <row r="238" spans="4:25" ht="18">
      <c r="D238" s="19"/>
      <c r="E238" s="19">
        <f t="shared" si="51"/>
        <v>6.593750000000005</v>
      </c>
      <c r="F238" s="19">
        <f t="shared" si="52"/>
        <v>0.9842211415809228</v>
      </c>
      <c r="G238" s="4"/>
      <c r="H238" s="1">
        <f t="shared" si="53"/>
        <v>18</v>
      </c>
      <c r="I238" s="14">
        <v>207</v>
      </c>
      <c r="J238" s="14">
        <f t="shared" si="54"/>
        <v>207</v>
      </c>
      <c r="K238" s="11">
        <f t="shared" si="49"/>
        <v>0.004781405361502895</v>
      </c>
      <c r="L238" s="11">
        <f t="shared" si="59"/>
        <v>0.00027057539955105663</v>
      </c>
      <c r="M238" s="11">
        <f t="shared" si="50"/>
        <v>0.005051980761053952</v>
      </c>
      <c r="N238" s="11">
        <f t="shared" si="60"/>
        <v>0.837654760269348</v>
      </c>
      <c r="O238" s="11">
        <f t="shared" si="61"/>
        <v>0.20810525726881976</v>
      </c>
      <c r="P238" s="11">
        <f t="shared" si="62"/>
        <v>1.0457600175381678</v>
      </c>
      <c r="Q238" s="11"/>
      <c r="R238" s="11">
        <f t="shared" si="63"/>
        <v>0.004166666666666667</v>
      </c>
      <c r="S238" s="11">
        <f t="shared" si="64"/>
        <v>0.8624999999999982</v>
      </c>
      <c r="T238" s="11">
        <f t="shared" si="55"/>
        <v>0.00022916666666666975</v>
      </c>
      <c r="U238" s="11">
        <f t="shared" si="56"/>
        <v>0.004395833333333337</v>
      </c>
      <c r="V238" s="11">
        <f t="shared" si="57"/>
        <v>1.058</v>
      </c>
      <c r="W238" s="11"/>
      <c r="X238" s="11">
        <f t="shared" si="58"/>
        <v>0.0006561474277206152</v>
      </c>
      <c r="Y238" s="4"/>
    </row>
    <row r="239" spans="4:25" ht="18">
      <c r="D239" s="19"/>
      <c r="E239" s="19">
        <f t="shared" si="51"/>
        <v>6.5833333333333375</v>
      </c>
      <c r="F239" s="19">
        <f t="shared" si="52"/>
        <v>0.9946378082475906</v>
      </c>
      <c r="G239" s="4"/>
      <c r="H239" s="1">
        <f t="shared" si="53"/>
        <v>18</v>
      </c>
      <c r="I239" s="14">
        <v>208</v>
      </c>
      <c r="J239" s="14">
        <f t="shared" si="54"/>
        <v>208</v>
      </c>
      <c r="K239" s="11">
        <f t="shared" si="49"/>
        <v>0.004789387674293384</v>
      </c>
      <c r="L239" s="11">
        <f t="shared" si="59"/>
        <v>0.0002625930867605677</v>
      </c>
      <c r="M239" s="11">
        <f t="shared" si="50"/>
        <v>0.005051980761053952</v>
      </c>
      <c r="N239" s="11">
        <f t="shared" si="60"/>
        <v>0.8424441479436414</v>
      </c>
      <c r="O239" s="11">
        <f t="shared" si="61"/>
        <v>0.20836785035558034</v>
      </c>
      <c r="P239" s="11">
        <f t="shared" si="62"/>
        <v>1.0508119982992217</v>
      </c>
      <c r="Q239" s="11"/>
      <c r="R239" s="11">
        <f t="shared" si="63"/>
        <v>0.004166666666666667</v>
      </c>
      <c r="S239" s="11">
        <f t="shared" si="64"/>
        <v>0.8666666666666648</v>
      </c>
      <c r="T239" s="11">
        <f t="shared" si="55"/>
        <v>0.00022222222222222532</v>
      </c>
      <c r="U239" s="11">
        <f t="shared" si="56"/>
        <v>0.004388888888888892</v>
      </c>
      <c r="V239" s="11">
        <f t="shared" si="57"/>
        <v>1.062388888888889</v>
      </c>
      <c r="W239" s="11"/>
      <c r="X239" s="11">
        <f t="shared" si="58"/>
        <v>0.00066309187216506</v>
      </c>
      <c r="Y239" s="4"/>
    </row>
    <row r="240" spans="4:25" ht="18">
      <c r="D240" s="19"/>
      <c r="E240" s="19">
        <f t="shared" si="51"/>
        <v>6.572916666666671</v>
      </c>
      <c r="F240" s="19">
        <f t="shared" si="52"/>
        <v>1.0050544749142567</v>
      </c>
      <c r="G240" s="4"/>
      <c r="H240" s="1">
        <f t="shared" si="53"/>
        <v>18</v>
      </c>
      <c r="I240" s="14">
        <v>209</v>
      </c>
      <c r="J240" s="14">
        <f t="shared" si="54"/>
        <v>209</v>
      </c>
      <c r="K240" s="11">
        <f t="shared" si="49"/>
        <v>0.004797383313148633</v>
      </c>
      <c r="L240" s="11">
        <f t="shared" si="59"/>
        <v>0.00025459744790531924</v>
      </c>
      <c r="M240" s="11">
        <f t="shared" si="50"/>
        <v>0.005051980761053952</v>
      </c>
      <c r="N240" s="11">
        <f t="shared" si="60"/>
        <v>0.84724153125679</v>
      </c>
      <c r="O240" s="11">
        <f t="shared" si="61"/>
        <v>0.20862244780348566</v>
      </c>
      <c r="P240" s="11">
        <f t="shared" si="62"/>
        <v>1.0558639790602757</v>
      </c>
      <c r="Q240" s="11"/>
      <c r="R240" s="11">
        <f t="shared" si="63"/>
        <v>0.004166666666666667</v>
      </c>
      <c r="S240" s="11">
        <f t="shared" si="64"/>
        <v>0.8708333333333315</v>
      </c>
      <c r="T240" s="11">
        <f t="shared" si="55"/>
        <v>0.00021527777777778092</v>
      </c>
      <c r="U240" s="11">
        <f t="shared" si="56"/>
        <v>0.004381944444444448</v>
      </c>
      <c r="V240" s="11">
        <f t="shared" si="57"/>
        <v>1.0667708333333334</v>
      </c>
      <c r="W240" s="11"/>
      <c r="X240" s="11">
        <f t="shared" si="58"/>
        <v>0.000670036316609504</v>
      </c>
      <c r="Y240" s="4"/>
    </row>
    <row r="241" spans="4:25" ht="18">
      <c r="D241" s="19"/>
      <c r="E241" s="19">
        <f t="shared" si="51"/>
        <v>6.562500000000004</v>
      </c>
      <c r="F241" s="19">
        <f t="shared" si="52"/>
        <v>1.0154711415809237</v>
      </c>
      <c r="G241" s="4"/>
      <c r="H241" s="1">
        <f t="shared" si="53"/>
        <v>18</v>
      </c>
      <c r="I241" s="14">
        <v>210</v>
      </c>
      <c r="J241" s="14">
        <f t="shared" si="54"/>
        <v>210</v>
      </c>
      <c r="K241" s="11">
        <f t="shared" si="49"/>
        <v>0.0048053923003158255</v>
      </c>
      <c r="L241" s="11">
        <f t="shared" si="59"/>
        <v>0.0002465884607381263</v>
      </c>
      <c r="M241" s="11">
        <f t="shared" si="50"/>
        <v>0.005051980761053952</v>
      </c>
      <c r="N241" s="11">
        <f t="shared" si="60"/>
        <v>0.8520469235571059</v>
      </c>
      <c r="O241" s="11">
        <f t="shared" si="61"/>
        <v>0.2088690362642238</v>
      </c>
      <c r="P241" s="11">
        <f t="shared" si="62"/>
        <v>1.0609159598213296</v>
      </c>
      <c r="Q241" s="11"/>
      <c r="R241" s="11">
        <f t="shared" si="63"/>
        <v>0.004166666666666667</v>
      </c>
      <c r="S241" s="11">
        <f t="shared" si="64"/>
        <v>0.8749999999999981</v>
      </c>
      <c r="T241" s="11">
        <f t="shared" si="55"/>
        <v>0.0002083333333333365</v>
      </c>
      <c r="U241" s="11">
        <f t="shared" si="56"/>
        <v>0.004375000000000003</v>
      </c>
      <c r="V241" s="11">
        <f t="shared" si="57"/>
        <v>1.0711458333333335</v>
      </c>
      <c r="W241" s="11"/>
      <c r="X241" s="11">
        <f t="shared" si="58"/>
        <v>0.0006769807610539488</v>
      </c>
      <c r="Y241" s="4"/>
    </row>
    <row r="242" spans="4:25" ht="18">
      <c r="D242" s="19"/>
      <c r="E242" s="19">
        <f t="shared" si="51"/>
        <v>6.552083333333338</v>
      </c>
      <c r="F242" s="19">
        <f t="shared" si="52"/>
        <v>1.0258878082475897</v>
      </c>
      <c r="G242" s="4"/>
      <c r="H242" s="1">
        <f t="shared" si="53"/>
        <v>18</v>
      </c>
      <c r="I242" s="14">
        <v>211</v>
      </c>
      <c r="J242" s="14">
        <f t="shared" si="54"/>
        <v>211</v>
      </c>
      <c r="K242" s="11">
        <f t="shared" si="49"/>
        <v>0.004813414658079292</v>
      </c>
      <c r="L242" s="11">
        <f t="shared" si="59"/>
        <v>0.00023856610297466</v>
      </c>
      <c r="M242" s="11">
        <f t="shared" si="50"/>
        <v>0.005051980761053952</v>
      </c>
      <c r="N242" s="11">
        <f t="shared" si="60"/>
        <v>0.8568603382151851</v>
      </c>
      <c r="O242" s="11">
        <f t="shared" si="61"/>
        <v>0.20910760236719844</v>
      </c>
      <c r="P242" s="11">
        <f t="shared" si="62"/>
        <v>1.0659679405823836</v>
      </c>
      <c r="Q242" s="11"/>
      <c r="R242" s="11">
        <f t="shared" si="63"/>
        <v>0.004166666666666667</v>
      </c>
      <c r="S242" s="11">
        <f t="shared" si="64"/>
        <v>0.8791666666666648</v>
      </c>
      <c r="T242" s="11">
        <f t="shared" si="55"/>
        <v>0.00020138888888889206</v>
      </c>
      <c r="U242" s="11">
        <f t="shared" si="56"/>
        <v>0.004368055555555559</v>
      </c>
      <c r="V242" s="11">
        <f t="shared" si="57"/>
        <v>1.075513888888889</v>
      </c>
      <c r="W242" s="11"/>
      <c r="X242" s="11">
        <f t="shared" si="58"/>
        <v>0.0006839252054983928</v>
      </c>
      <c r="Y242" s="4"/>
    </row>
    <row r="243" spans="4:25" ht="18">
      <c r="D243" s="19"/>
      <c r="E243" s="19">
        <f t="shared" si="51"/>
        <v>6.541666666666671</v>
      </c>
      <c r="F243" s="19">
        <f t="shared" si="52"/>
        <v>1.0363044749142567</v>
      </c>
      <c r="G243" s="4"/>
      <c r="H243" s="1">
        <f t="shared" si="53"/>
        <v>18</v>
      </c>
      <c r="I243" s="14">
        <v>212</v>
      </c>
      <c r="J243" s="14">
        <f t="shared" si="54"/>
        <v>212</v>
      </c>
      <c r="K243" s="11">
        <f t="shared" si="49"/>
        <v>0.004821450408760559</v>
      </c>
      <c r="L243" s="11">
        <f t="shared" si="59"/>
        <v>0.00023053035229339287</v>
      </c>
      <c r="M243" s="11">
        <f t="shared" si="50"/>
        <v>0.005051980761053952</v>
      </c>
      <c r="N243" s="11">
        <f t="shared" si="60"/>
        <v>0.8616817886239457</v>
      </c>
      <c r="O243" s="11">
        <f t="shared" si="61"/>
        <v>0.20933813271949184</v>
      </c>
      <c r="P243" s="11">
        <f t="shared" si="62"/>
        <v>1.0710199213434375</v>
      </c>
      <c r="Q243" s="11"/>
      <c r="R243" s="11">
        <f t="shared" si="63"/>
        <v>0.004166666666666667</v>
      </c>
      <c r="S243" s="11">
        <f t="shared" si="64"/>
        <v>0.8833333333333314</v>
      </c>
      <c r="T243" s="11">
        <f t="shared" si="55"/>
        <v>0.00019444444444444766</v>
      </c>
      <c r="U243" s="11">
        <f t="shared" si="56"/>
        <v>0.004361111111111114</v>
      </c>
      <c r="V243" s="11">
        <f t="shared" si="57"/>
        <v>1.0798750000000001</v>
      </c>
      <c r="W243" s="11"/>
      <c r="X243" s="11">
        <f t="shared" si="58"/>
        <v>0.0006908696499428376</v>
      </c>
      <c r="Y243" s="4"/>
    </row>
    <row r="244" spans="4:25" ht="18">
      <c r="D244" s="19"/>
      <c r="E244" s="19">
        <f t="shared" si="51"/>
        <v>6.531250000000005</v>
      </c>
      <c r="F244" s="19">
        <f t="shared" si="52"/>
        <v>1.0467211415809228</v>
      </c>
      <c r="G244" s="4"/>
      <c r="H244" s="1">
        <f t="shared" si="53"/>
        <v>18</v>
      </c>
      <c r="I244" s="14">
        <v>213</v>
      </c>
      <c r="J244" s="14">
        <f t="shared" si="54"/>
        <v>213</v>
      </c>
      <c r="K244" s="11">
        <f t="shared" si="49"/>
        <v>0.004829499574718423</v>
      </c>
      <c r="L244" s="11">
        <f t="shared" si="59"/>
        <v>0.00022248118633552867</v>
      </c>
      <c r="M244" s="11">
        <f t="shared" si="50"/>
        <v>0.005051980761053952</v>
      </c>
      <c r="N244" s="11">
        <f t="shared" si="60"/>
        <v>0.8665112881986642</v>
      </c>
      <c r="O244" s="11">
        <f t="shared" si="61"/>
        <v>0.20956061390582736</v>
      </c>
      <c r="P244" s="11">
        <f t="shared" si="62"/>
        <v>1.0760719021044916</v>
      </c>
      <c r="Q244" s="11"/>
      <c r="R244" s="11">
        <f t="shared" si="63"/>
        <v>0.004166666666666667</v>
      </c>
      <c r="S244" s="11">
        <f t="shared" si="64"/>
        <v>0.8874999999999981</v>
      </c>
      <c r="T244" s="11">
        <f t="shared" si="55"/>
        <v>0.00018750000000000323</v>
      </c>
      <c r="U244" s="11">
        <f t="shared" si="56"/>
        <v>0.00435416666666667</v>
      </c>
      <c r="V244" s="11">
        <f t="shared" si="57"/>
        <v>1.0842291666666668</v>
      </c>
      <c r="W244" s="11"/>
      <c r="X244" s="11">
        <f t="shared" si="58"/>
        <v>0.0006978140943872816</v>
      </c>
      <c r="Y244" s="4"/>
    </row>
    <row r="245" spans="4:25" ht="18">
      <c r="D245" s="19"/>
      <c r="E245" s="19">
        <f t="shared" si="51"/>
        <v>6.520833333333338</v>
      </c>
      <c r="F245" s="19">
        <f t="shared" si="52"/>
        <v>1.0571378082475897</v>
      </c>
      <c r="G245" s="4"/>
      <c r="H245" s="1">
        <f t="shared" si="53"/>
        <v>18</v>
      </c>
      <c r="I245" s="14">
        <v>214</v>
      </c>
      <c r="J245" s="14">
        <f t="shared" si="54"/>
        <v>214</v>
      </c>
      <c r="K245" s="11">
        <f t="shared" si="49"/>
        <v>0.004837562178349005</v>
      </c>
      <c r="L245" s="11">
        <f t="shared" si="59"/>
        <v>0.00021441858270494687</v>
      </c>
      <c r="M245" s="11">
        <f t="shared" si="50"/>
        <v>0.005051980761053952</v>
      </c>
      <c r="N245" s="11">
        <f t="shared" si="60"/>
        <v>0.8713488503770132</v>
      </c>
      <c r="O245" s="11">
        <f t="shared" si="61"/>
        <v>0.2097750324885323</v>
      </c>
      <c r="P245" s="11">
        <f t="shared" si="62"/>
        <v>1.0811238828655454</v>
      </c>
      <c r="Q245" s="11"/>
      <c r="R245" s="11">
        <f t="shared" si="63"/>
        <v>0.004166666666666667</v>
      </c>
      <c r="S245" s="11">
        <f t="shared" si="64"/>
        <v>0.8916666666666647</v>
      </c>
      <c r="T245" s="11">
        <f t="shared" si="55"/>
        <v>0.0001805555555555588</v>
      </c>
      <c r="U245" s="11">
        <f t="shared" si="56"/>
        <v>0.004347222222222225</v>
      </c>
      <c r="V245" s="11">
        <f t="shared" si="57"/>
        <v>1.088576388888889</v>
      </c>
      <c r="W245" s="11"/>
      <c r="X245" s="11">
        <f t="shared" si="58"/>
        <v>0.0007047585388317264</v>
      </c>
      <c r="Y245" s="4"/>
    </row>
    <row r="246" spans="4:25" ht="18">
      <c r="D246" s="19"/>
      <c r="E246" s="19">
        <f t="shared" si="51"/>
        <v>6.510416666666672</v>
      </c>
      <c r="F246" s="19">
        <f t="shared" si="52"/>
        <v>1.0675544749142558</v>
      </c>
      <c r="G246" s="4"/>
      <c r="H246" s="1">
        <f t="shared" si="53"/>
        <v>18</v>
      </c>
      <c r="I246" s="14">
        <v>215</v>
      </c>
      <c r="J246" s="14">
        <f t="shared" si="54"/>
        <v>215</v>
      </c>
      <c r="K246" s="11">
        <f t="shared" si="49"/>
        <v>0.004845638242085814</v>
      </c>
      <c r="L246" s="11">
        <f t="shared" si="59"/>
        <v>0.00020634251896813754</v>
      </c>
      <c r="M246" s="11">
        <f t="shared" si="50"/>
        <v>0.005051980761053952</v>
      </c>
      <c r="N246" s="11">
        <f t="shared" si="60"/>
        <v>0.876194488619099</v>
      </c>
      <c r="O246" s="11">
        <f t="shared" si="61"/>
        <v>0.20998137500750044</v>
      </c>
      <c r="P246" s="11">
        <f t="shared" si="62"/>
        <v>1.0861758636265995</v>
      </c>
      <c r="Q246" s="11"/>
      <c r="R246" s="11">
        <f t="shared" si="63"/>
        <v>0.004166666666666667</v>
      </c>
      <c r="S246" s="11">
        <f t="shared" si="64"/>
        <v>0.8958333333333314</v>
      </c>
      <c r="T246" s="11">
        <f t="shared" si="55"/>
        <v>0.0001736111111111144</v>
      </c>
      <c r="U246" s="11">
        <f t="shared" si="56"/>
        <v>0.0043402777777777814</v>
      </c>
      <c r="V246" s="11">
        <f t="shared" si="57"/>
        <v>1.0929166666666668</v>
      </c>
      <c r="W246" s="11"/>
      <c r="X246" s="11">
        <f t="shared" si="58"/>
        <v>0.0007117029832761704</v>
      </c>
      <c r="Y246" s="4"/>
    </row>
    <row r="247" spans="4:25" ht="18">
      <c r="D247" s="19"/>
      <c r="E247" s="19">
        <f t="shared" si="51"/>
        <v>6.500000000000005</v>
      </c>
      <c r="F247" s="19">
        <f t="shared" si="52"/>
        <v>1.0779711415809228</v>
      </c>
      <c r="G247" s="4"/>
      <c r="H247" s="1">
        <f t="shared" si="53"/>
        <v>19</v>
      </c>
      <c r="I247" s="14">
        <v>216</v>
      </c>
      <c r="J247" s="14">
        <f t="shared" si="54"/>
        <v>216</v>
      </c>
      <c r="K247" s="11">
        <f t="shared" si="49"/>
        <v>0.0048537277883998154</v>
      </c>
      <c r="L247" s="11">
        <f t="shared" si="59"/>
        <v>0.00019825297265413638</v>
      </c>
      <c r="M247" s="11">
        <f t="shared" si="50"/>
        <v>0.005051980761053952</v>
      </c>
      <c r="N247" s="11">
        <f t="shared" si="60"/>
        <v>0.8810482164074988</v>
      </c>
      <c r="O247" s="11">
        <f t="shared" si="61"/>
        <v>0.21017962798015458</v>
      </c>
      <c r="P247" s="11">
        <f t="shared" si="62"/>
        <v>1.0912278443876533</v>
      </c>
      <c r="Q247" s="11"/>
      <c r="R247" s="11">
        <f t="shared" si="63"/>
        <v>0.004166666666666667</v>
      </c>
      <c r="S247" s="11">
        <f t="shared" si="64"/>
        <v>0.899999999999998</v>
      </c>
      <c r="T247" s="11">
        <f t="shared" si="55"/>
        <v>0.00016666666666666997</v>
      </c>
      <c r="U247" s="11">
        <f t="shared" si="56"/>
        <v>0.004333333333333337</v>
      </c>
      <c r="V247" s="11">
        <f t="shared" si="57"/>
        <v>1.09725</v>
      </c>
      <c r="W247" s="11"/>
      <c r="X247" s="11">
        <f t="shared" si="58"/>
        <v>0.0007186474277206152</v>
      </c>
      <c r="Y247" s="4"/>
    </row>
    <row r="248" spans="4:25" ht="18">
      <c r="D248" s="19"/>
      <c r="E248" s="19">
        <f t="shared" si="51"/>
        <v>6.4895833333333375</v>
      </c>
      <c r="F248" s="19">
        <f t="shared" si="52"/>
        <v>1.0883878082475906</v>
      </c>
      <c r="G248" s="4"/>
      <c r="H248" s="1">
        <f t="shared" si="53"/>
        <v>19</v>
      </c>
      <c r="I248" s="14">
        <v>217</v>
      </c>
      <c r="J248" s="14">
        <f t="shared" si="54"/>
        <v>217</v>
      </c>
      <c r="K248" s="11">
        <f t="shared" si="49"/>
        <v>0.004861830839799481</v>
      </c>
      <c r="L248" s="11">
        <f t="shared" si="59"/>
        <v>0.00019014992125447085</v>
      </c>
      <c r="M248" s="11">
        <f t="shared" si="50"/>
        <v>0.005051980761053952</v>
      </c>
      <c r="N248" s="11">
        <f t="shared" si="60"/>
        <v>0.8859100472472983</v>
      </c>
      <c r="O248" s="11">
        <f t="shared" si="61"/>
        <v>0.21036977790140904</v>
      </c>
      <c r="P248" s="11">
        <f t="shared" si="62"/>
        <v>1.0962798251487074</v>
      </c>
      <c r="Q248" s="11"/>
      <c r="R248" s="11">
        <f t="shared" si="63"/>
        <v>0.004166666666666667</v>
      </c>
      <c r="S248" s="11">
        <f t="shared" si="64"/>
        <v>0.9041666666666647</v>
      </c>
      <c r="T248" s="11">
        <f t="shared" si="55"/>
        <v>0.00015972222222222554</v>
      </c>
      <c r="U248" s="11">
        <f t="shared" si="56"/>
        <v>0.004326388888888892</v>
      </c>
      <c r="V248" s="11">
        <f t="shared" si="57"/>
        <v>1.101576388888889</v>
      </c>
      <c r="W248" s="11"/>
      <c r="X248" s="11">
        <f t="shared" si="58"/>
        <v>0.00072559187216506</v>
      </c>
      <c r="Y248" s="4"/>
    </row>
    <row r="249" spans="4:25" ht="18">
      <c r="D249" s="19"/>
      <c r="E249" s="19">
        <f t="shared" si="51"/>
        <v>6.479166666666671</v>
      </c>
      <c r="F249" s="19">
        <f t="shared" si="52"/>
        <v>1.0988044749142567</v>
      </c>
      <c r="G249" s="4"/>
      <c r="H249" s="1">
        <f t="shared" si="53"/>
        <v>19</v>
      </c>
      <c r="I249" s="14">
        <v>218</v>
      </c>
      <c r="J249" s="14">
        <f t="shared" si="54"/>
        <v>218</v>
      </c>
      <c r="K249" s="11">
        <f t="shared" si="49"/>
        <v>0.004869947418830866</v>
      </c>
      <c r="L249" s="11">
        <f t="shared" si="59"/>
        <v>0.00018203334222308565</v>
      </c>
      <c r="M249" s="11">
        <f t="shared" si="50"/>
        <v>0.005051980761053952</v>
      </c>
      <c r="N249" s="11">
        <f t="shared" si="60"/>
        <v>0.8907799946661291</v>
      </c>
      <c r="O249" s="11">
        <f t="shared" si="61"/>
        <v>0.21055181124363212</v>
      </c>
      <c r="P249" s="11">
        <f t="shared" si="62"/>
        <v>1.1013318059097612</v>
      </c>
      <c r="Q249" s="11"/>
      <c r="R249" s="11">
        <f t="shared" si="63"/>
        <v>0.004166666666666667</v>
      </c>
      <c r="S249" s="11">
        <f t="shared" si="64"/>
        <v>0.9083333333333313</v>
      </c>
      <c r="T249" s="11">
        <f t="shared" si="55"/>
        <v>0.00015277777777778114</v>
      </c>
      <c r="U249" s="11">
        <f t="shared" si="56"/>
        <v>0.004319444444444448</v>
      </c>
      <c r="V249" s="11">
        <f t="shared" si="57"/>
        <v>1.1058958333333335</v>
      </c>
      <c r="W249" s="11"/>
      <c r="X249" s="11">
        <f t="shared" si="58"/>
        <v>0.000732536316609504</v>
      </c>
      <c r="Y249" s="4"/>
    </row>
    <row r="250" spans="4:25" ht="18">
      <c r="D250" s="19"/>
      <c r="E250" s="19">
        <f t="shared" si="51"/>
        <v>6.468750000000004</v>
      </c>
      <c r="F250" s="19">
        <f t="shared" si="52"/>
        <v>1.1092211415809237</v>
      </c>
      <c r="G250" s="4"/>
      <c r="H250" s="1">
        <f t="shared" si="53"/>
        <v>19</v>
      </c>
      <c r="I250" s="14">
        <v>219</v>
      </c>
      <c r="J250" s="14">
        <f t="shared" si="54"/>
        <v>219</v>
      </c>
      <c r="K250" s="11">
        <f t="shared" si="49"/>
        <v>0.004878077548077662</v>
      </c>
      <c r="L250" s="11">
        <f t="shared" si="59"/>
        <v>0.0001739032129762898</v>
      </c>
      <c r="M250" s="11">
        <f t="shared" si="50"/>
        <v>0.005051980761053952</v>
      </c>
      <c r="N250" s="11">
        <f t="shared" si="60"/>
        <v>0.8956580722142068</v>
      </c>
      <c r="O250" s="11">
        <f t="shared" si="61"/>
        <v>0.2107257144566084</v>
      </c>
      <c r="P250" s="11">
        <f t="shared" si="62"/>
        <v>1.1063837866708153</v>
      </c>
      <c r="Q250" s="11"/>
      <c r="R250" s="11">
        <f t="shared" si="63"/>
        <v>0.004166666666666667</v>
      </c>
      <c r="S250" s="11">
        <f t="shared" si="64"/>
        <v>0.912499999999998</v>
      </c>
      <c r="T250" s="11">
        <f t="shared" si="55"/>
        <v>0.0001458333333333367</v>
      </c>
      <c r="U250" s="11">
        <f t="shared" si="56"/>
        <v>0.004312500000000003</v>
      </c>
      <c r="V250" s="11">
        <f t="shared" si="57"/>
        <v>1.1102083333333335</v>
      </c>
      <c r="W250" s="11"/>
      <c r="X250" s="11">
        <f t="shared" si="58"/>
        <v>0.0007394807610539489</v>
      </c>
      <c r="Y250" s="4"/>
    </row>
    <row r="251" spans="4:25" ht="18">
      <c r="D251" s="19"/>
      <c r="E251" s="19">
        <f t="shared" si="51"/>
        <v>6.458333333333338</v>
      </c>
      <c r="F251" s="19">
        <f t="shared" si="52"/>
        <v>1.1196378082475897</v>
      </c>
      <c r="G251" s="4"/>
      <c r="H251" s="1">
        <f t="shared" si="53"/>
        <v>19</v>
      </c>
      <c r="I251" s="14">
        <v>220</v>
      </c>
      <c r="J251" s="14">
        <f t="shared" si="54"/>
        <v>220</v>
      </c>
      <c r="K251" s="11">
        <f t="shared" si="49"/>
        <v>0.004886221250161264</v>
      </c>
      <c r="L251" s="11">
        <f t="shared" si="59"/>
        <v>0.0001657595108926881</v>
      </c>
      <c r="M251" s="11">
        <f t="shared" si="50"/>
        <v>0.005051980761053952</v>
      </c>
      <c r="N251" s="11">
        <f t="shared" si="60"/>
        <v>0.900544293464368</v>
      </c>
      <c r="O251" s="11">
        <f t="shared" si="61"/>
        <v>0.21089147396750108</v>
      </c>
      <c r="P251" s="11">
        <f t="shared" si="62"/>
        <v>1.1114357674318691</v>
      </c>
      <c r="Q251" s="11"/>
      <c r="R251" s="11">
        <f t="shared" si="63"/>
        <v>0.004166666666666667</v>
      </c>
      <c r="S251" s="11">
        <f t="shared" si="64"/>
        <v>0.9166666666666646</v>
      </c>
      <c r="T251" s="11">
        <f t="shared" si="55"/>
        <v>0.00013888888888889228</v>
      </c>
      <c r="U251" s="11">
        <f t="shared" si="56"/>
        <v>0.004305555555555559</v>
      </c>
      <c r="V251" s="11">
        <f t="shared" si="57"/>
        <v>1.114513888888889</v>
      </c>
      <c r="W251" s="11"/>
      <c r="X251" s="11">
        <f t="shared" si="58"/>
        <v>0.0007464252054983928</v>
      </c>
      <c r="Y251" s="4"/>
    </row>
    <row r="252" spans="4:25" ht="18">
      <c r="D252" s="19"/>
      <c r="E252" s="19">
        <f t="shared" si="51"/>
        <v>6.447916666666671</v>
      </c>
      <c r="F252" s="19">
        <f t="shared" si="52"/>
        <v>1.1300544749142567</v>
      </c>
      <c r="G252" s="4"/>
      <c r="H252" s="1">
        <f t="shared" si="53"/>
        <v>19</v>
      </c>
      <c r="I252" s="14">
        <v>221</v>
      </c>
      <c r="J252" s="14">
        <f t="shared" si="54"/>
        <v>221</v>
      </c>
      <c r="K252" s="11">
        <f t="shared" si="49"/>
        <v>0.004894378547740832</v>
      </c>
      <c r="L252" s="11">
        <f t="shared" si="59"/>
        <v>0.00015760221331311951</v>
      </c>
      <c r="M252" s="11">
        <f t="shared" si="50"/>
        <v>0.005051980761053952</v>
      </c>
      <c r="N252" s="11">
        <f t="shared" si="60"/>
        <v>0.9054386720121089</v>
      </c>
      <c r="O252" s="11">
        <f t="shared" si="61"/>
        <v>0.2110490761808142</v>
      </c>
      <c r="P252" s="11">
        <f t="shared" si="62"/>
        <v>1.1164877481929232</v>
      </c>
      <c r="Q252" s="11"/>
      <c r="R252" s="11">
        <f t="shared" si="63"/>
        <v>0.004166666666666667</v>
      </c>
      <c r="S252" s="11">
        <f t="shared" si="64"/>
        <v>0.9208333333333313</v>
      </c>
      <c r="T252" s="11">
        <f t="shared" si="55"/>
        <v>0.00013194444444444787</v>
      </c>
      <c r="U252" s="11">
        <f t="shared" si="56"/>
        <v>0.004298611111111114</v>
      </c>
      <c r="V252" s="11">
        <f t="shared" si="57"/>
        <v>1.1188125000000002</v>
      </c>
      <c r="W252" s="11"/>
      <c r="X252" s="11">
        <f t="shared" si="58"/>
        <v>0.0007533696499428377</v>
      </c>
      <c r="Y252" s="4"/>
    </row>
    <row r="253" spans="4:25" ht="18">
      <c r="D253" s="19"/>
      <c r="E253" s="19">
        <f t="shared" si="51"/>
        <v>6.437500000000005</v>
      </c>
      <c r="F253" s="19">
        <f t="shared" si="52"/>
        <v>1.1404711415809228</v>
      </c>
      <c r="G253" s="4"/>
      <c r="H253" s="1">
        <f t="shared" si="53"/>
        <v>19</v>
      </c>
      <c r="I253" s="14">
        <v>222</v>
      </c>
      <c r="J253" s="14">
        <f t="shared" si="54"/>
        <v>222</v>
      </c>
      <c r="K253" s="11">
        <f t="shared" si="49"/>
        <v>0.004902549463513355</v>
      </c>
      <c r="L253" s="11">
        <f t="shared" si="59"/>
        <v>0.00014943129754059654</v>
      </c>
      <c r="M253" s="11">
        <f t="shared" si="50"/>
        <v>0.005051980761053952</v>
      </c>
      <c r="N253" s="11">
        <f t="shared" si="60"/>
        <v>0.9103412214756222</v>
      </c>
      <c r="O253" s="11">
        <f t="shared" si="61"/>
        <v>0.2111985074783548</v>
      </c>
      <c r="P253" s="11">
        <f t="shared" si="62"/>
        <v>1.121539728953977</v>
      </c>
      <c r="Q253" s="11"/>
      <c r="R253" s="11">
        <f t="shared" si="63"/>
        <v>0.004166666666666667</v>
      </c>
      <c r="S253" s="11">
        <f t="shared" si="64"/>
        <v>0.9249999999999979</v>
      </c>
      <c r="T253" s="11">
        <f t="shared" si="55"/>
        <v>0.00012500000000000344</v>
      </c>
      <c r="U253" s="11">
        <f t="shared" si="56"/>
        <v>0.00429166666666667</v>
      </c>
      <c r="V253" s="11">
        <f t="shared" si="57"/>
        <v>1.1231041666666668</v>
      </c>
      <c r="W253" s="11"/>
      <c r="X253" s="11">
        <f t="shared" si="58"/>
        <v>0.0007603140943872816</v>
      </c>
      <c r="Y253" s="4"/>
    </row>
    <row r="254" spans="4:25" ht="18">
      <c r="D254" s="19"/>
      <c r="E254" s="19">
        <f t="shared" si="51"/>
        <v>6.427083333333338</v>
      </c>
      <c r="F254" s="19">
        <f t="shared" si="52"/>
        <v>1.1508878082475897</v>
      </c>
      <c r="G254" s="4"/>
      <c r="H254" s="1">
        <f t="shared" si="53"/>
        <v>19</v>
      </c>
      <c r="I254" s="14">
        <v>223</v>
      </c>
      <c r="J254" s="14">
        <f t="shared" si="54"/>
        <v>223</v>
      </c>
      <c r="K254" s="11">
        <f t="shared" si="49"/>
        <v>0.004910734020213711</v>
      </c>
      <c r="L254" s="11">
        <f t="shared" si="59"/>
        <v>0.00014124674084024097</v>
      </c>
      <c r="M254" s="11">
        <f t="shared" si="50"/>
        <v>0.005051980761053952</v>
      </c>
      <c r="N254" s="11">
        <f t="shared" si="60"/>
        <v>0.9152519554958359</v>
      </c>
      <c r="O254" s="11">
        <f t="shared" si="61"/>
        <v>0.21133975421919504</v>
      </c>
      <c r="P254" s="11">
        <f t="shared" si="62"/>
        <v>1.126591709715031</v>
      </c>
      <c r="Q254" s="11"/>
      <c r="R254" s="11">
        <f t="shared" si="63"/>
        <v>0.004166666666666667</v>
      </c>
      <c r="S254" s="11">
        <f t="shared" si="64"/>
        <v>0.9291666666666646</v>
      </c>
      <c r="T254" s="11">
        <f t="shared" si="55"/>
        <v>0.00011805555555555903</v>
      </c>
      <c r="U254" s="11">
        <f t="shared" si="56"/>
        <v>0.004284722222222225</v>
      </c>
      <c r="V254" s="11">
        <f t="shared" si="57"/>
        <v>1.127388888888889</v>
      </c>
      <c r="W254" s="11"/>
      <c r="X254" s="11">
        <f t="shared" si="58"/>
        <v>0.0007672585388317265</v>
      </c>
      <c r="Y254" s="4"/>
    </row>
    <row r="255" spans="4:25" ht="18">
      <c r="D255" s="19"/>
      <c r="E255" s="19">
        <f t="shared" si="51"/>
        <v>6.416666666666672</v>
      </c>
      <c r="F255" s="19">
        <f t="shared" si="52"/>
        <v>1.1613044749142558</v>
      </c>
      <c r="G255" s="4"/>
      <c r="H255" s="1">
        <f t="shared" si="53"/>
        <v>19</v>
      </c>
      <c r="I255" s="14">
        <v>224</v>
      </c>
      <c r="J255" s="14">
        <f t="shared" si="54"/>
        <v>224</v>
      </c>
      <c r="K255" s="11">
        <f t="shared" si="49"/>
        <v>0.0049189322406147365</v>
      </c>
      <c r="L255" s="11">
        <f t="shared" si="59"/>
        <v>0.00013304852043921536</v>
      </c>
      <c r="M255" s="11">
        <f t="shared" si="50"/>
        <v>0.005051980761053952</v>
      </c>
      <c r="N255" s="11">
        <f t="shared" si="60"/>
        <v>0.9201708877364506</v>
      </c>
      <c r="O255" s="11">
        <f t="shared" si="61"/>
        <v>0.21147280273963426</v>
      </c>
      <c r="P255" s="11">
        <f t="shared" si="62"/>
        <v>1.131643690476085</v>
      </c>
      <c r="Q255" s="11"/>
      <c r="R255" s="11">
        <f t="shared" si="63"/>
        <v>0.004166666666666667</v>
      </c>
      <c r="S255" s="11">
        <f t="shared" si="64"/>
        <v>0.9333333333333312</v>
      </c>
      <c r="T255" s="11">
        <f t="shared" si="55"/>
        <v>0.00011111111111111461</v>
      </c>
      <c r="U255" s="11">
        <f t="shared" si="56"/>
        <v>0.004277777777777781</v>
      </c>
      <c r="V255" s="11">
        <f t="shared" si="57"/>
        <v>1.1316666666666668</v>
      </c>
      <c r="W255" s="11"/>
      <c r="X255" s="11">
        <f t="shared" si="58"/>
        <v>0.0007742029832761704</v>
      </c>
      <c r="Y255" s="4"/>
    </row>
    <row r="256" spans="4:25" ht="18">
      <c r="D256" s="19"/>
      <c r="E256" s="19">
        <f t="shared" si="51"/>
        <v>6.406250000000004</v>
      </c>
      <c r="F256" s="19">
        <f t="shared" si="52"/>
        <v>1.1717211415809237</v>
      </c>
      <c r="G256" s="4"/>
      <c r="H256" s="1">
        <f t="shared" si="53"/>
        <v>19</v>
      </c>
      <c r="I256" s="14">
        <v>225</v>
      </c>
      <c r="J256" s="14">
        <f t="shared" si="54"/>
        <v>225</v>
      </c>
      <c r="K256" s="11">
        <f t="shared" si="49"/>
        <v>0.004927144147527282</v>
      </c>
      <c r="L256" s="11">
        <f t="shared" si="59"/>
        <v>0.00012483661352667014</v>
      </c>
      <c r="M256" s="11">
        <f t="shared" si="50"/>
        <v>0.005051980761053952</v>
      </c>
      <c r="N256" s="11">
        <f t="shared" si="60"/>
        <v>0.9250980318839779</v>
      </c>
      <c r="O256" s="11">
        <f t="shared" si="61"/>
        <v>0.21159763935316092</v>
      </c>
      <c r="P256" s="11">
        <f t="shared" si="62"/>
        <v>1.1366956712371388</v>
      </c>
      <c r="Q256" s="11"/>
      <c r="R256" s="11">
        <f t="shared" si="63"/>
        <v>0.004166666666666667</v>
      </c>
      <c r="S256" s="11">
        <f t="shared" si="64"/>
        <v>0.9374999999999979</v>
      </c>
      <c r="T256" s="11">
        <f t="shared" si="55"/>
        <v>0.00010416666666667018</v>
      </c>
      <c r="U256" s="11">
        <f t="shared" si="56"/>
        <v>0.0042708333333333365</v>
      </c>
      <c r="V256" s="11">
        <f t="shared" si="57"/>
        <v>1.1359375000000003</v>
      </c>
      <c r="W256" s="11"/>
      <c r="X256" s="11">
        <f t="shared" si="58"/>
        <v>0.0007811474277206153</v>
      </c>
      <c r="Y256" s="4"/>
    </row>
    <row r="257" spans="4:25" ht="18">
      <c r="D257" s="19"/>
      <c r="E257" s="19">
        <f t="shared" si="51"/>
        <v>6.395833333333339</v>
      </c>
      <c r="F257" s="19">
        <f t="shared" si="52"/>
        <v>1.1821378082475889</v>
      </c>
      <c r="G257" s="4"/>
      <c r="H257" s="1">
        <f t="shared" si="53"/>
        <v>19</v>
      </c>
      <c r="I257" s="14">
        <v>226</v>
      </c>
      <c r="J257" s="14">
        <f t="shared" si="54"/>
        <v>226</v>
      </c>
      <c r="K257" s="11">
        <f t="shared" si="49"/>
        <v>0.004935369763800283</v>
      </c>
      <c r="L257" s="11">
        <f t="shared" si="59"/>
        <v>0.00011661099725366903</v>
      </c>
      <c r="M257" s="11">
        <f t="shared" si="50"/>
        <v>0.005051980761053952</v>
      </c>
      <c r="N257" s="11">
        <f t="shared" si="60"/>
        <v>0.9300334016477781</v>
      </c>
      <c r="O257" s="11">
        <f t="shared" si="61"/>
        <v>0.21171425035041458</v>
      </c>
      <c r="P257" s="11">
        <f t="shared" si="62"/>
        <v>1.1417476519981928</v>
      </c>
      <c r="Q257" s="11"/>
      <c r="R257" s="11">
        <f t="shared" si="63"/>
        <v>0.004166666666666667</v>
      </c>
      <c r="S257" s="11">
        <f t="shared" si="64"/>
        <v>0.9416666666666645</v>
      </c>
      <c r="T257" s="11">
        <f t="shared" si="55"/>
        <v>9.722222222222577E-05</v>
      </c>
      <c r="U257" s="11">
        <f t="shared" si="56"/>
        <v>0.004263888888888893</v>
      </c>
      <c r="V257" s="11">
        <f t="shared" si="57"/>
        <v>1.1402013888888891</v>
      </c>
      <c r="W257" s="11"/>
      <c r="X257" s="11">
        <f t="shared" si="58"/>
        <v>0.0007880918721650592</v>
      </c>
      <c r="Y257" s="4"/>
    </row>
    <row r="258" spans="4:25" ht="18">
      <c r="D258" s="19"/>
      <c r="E258" s="19">
        <f t="shared" si="51"/>
        <v>6.385416666666671</v>
      </c>
      <c r="F258" s="19">
        <f t="shared" si="52"/>
        <v>1.1925544749142567</v>
      </c>
      <c r="G258" s="4"/>
      <c r="H258" s="1">
        <f t="shared" si="53"/>
        <v>19</v>
      </c>
      <c r="I258" s="14">
        <v>227</v>
      </c>
      <c r="J258" s="14">
        <f t="shared" si="54"/>
        <v>227</v>
      </c>
      <c r="K258" s="11">
        <f t="shared" si="49"/>
        <v>0.004943609112320817</v>
      </c>
      <c r="L258" s="11">
        <f t="shared" si="59"/>
        <v>0.00010837164873313439</v>
      </c>
      <c r="M258" s="11">
        <f t="shared" si="50"/>
        <v>0.005051980761053952</v>
      </c>
      <c r="N258" s="11">
        <f t="shared" si="60"/>
        <v>0.934977010760099</v>
      </c>
      <c r="O258" s="11">
        <f t="shared" si="61"/>
        <v>0.21182262199914773</v>
      </c>
      <c r="P258" s="11">
        <f t="shared" si="62"/>
        <v>1.1467996327592467</v>
      </c>
      <c r="Q258" s="11"/>
      <c r="R258" s="11">
        <f t="shared" si="63"/>
        <v>0.004166666666666667</v>
      </c>
      <c r="S258" s="11">
        <f t="shared" si="64"/>
        <v>0.9458333333333312</v>
      </c>
      <c r="T258" s="11">
        <f t="shared" si="55"/>
        <v>9.027777777778135E-05</v>
      </c>
      <c r="U258" s="11">
        <f t="shared" si="56"/>
        <v>0.004256944444444448</v>
      </c>
      <c r="V258" s="11">
        <f t="shared" si="57"/>
        <v>1.1444583333333336</v>
      </c>
      <c r="W258" s="11"/>
      <c r="X258" s="11">
        <f t="shared" si="58"/>
        <v>0.0007950363166095041</v>
      </c>
      <c r="Y258" s="4"/>
    </row>
    <row r="259" spans="4:25" ht="18">
      <c r="D259" s="19"/>
      <c r="E259" s="19">
        <f t="shared" si="51"/>
        <v>6.375000000000005</v>
      </c>
      <c r="F259" s="19">
        <f t="shared" si="52"/>
        <v>1.2029711415809228</v>
      </c>
      <c r="G259" s="4"/>
      <c r="H259" s="1">
        <f t="shared" si="53"/>
        <v>20</v>
      </c>
      <c r="I259" s="14">
        <v>228</v>
      </c>
      <c r="J259" s="14">
        <f t="shared" si="54"/>
        <v>228</v>
      </c>
      <c r="K259" s="11">
        <f aca="true" t="shared" si="65" ref="K259:K322">IF(J259&gt;0,$D$9/(1-$D$6)^(J259-1),0)</f>
        <v>0.004951862216014174</v>
      </c>
      <c r="L259" s="11">
        <f t="shared" si="59"/>
        <v>0.0001001185450397778</v>
      </c>
      <c r="M259" s="11">
        <f aca="true" t="shared" si="66" ref="M259:M322">IF(J259&gt;0,$D$6/(1-(1-$D$6)^$D$7),0)</f>
        <v>0.005051980761053952</v>
      </c>
      <c r="N259" s="11">
        <f t="shared" si="60"/>
        <v>0.9399288729761132</v>
      </c>
      <c r="O259" s="11">
        <f t="shared" si="61"/>
        <v>0.2119227405441875</v>
      </c>
      <c r="P259" s="11">
        <f t="shared" si="62"/>
        <v>1.1518516135203007</v>
      </c>
      <c r="Q259" s="11"/>
      <c r="R259" s="11">
        <f t="shared" si="63"/>
        <v>0.004166666666666667</v>
      </c>
      <c r="S259" s="11">
        <f t="shared" si="64"/>
        <v>0.9499999999999978</v>
      </c>
      <c r="T259" s="11">
        <f t="shared" si="55"/>
        <v>8.333333333333692E-05</v>
      </c>
      <c r="U259" s="11">
        <f t="shared" si="56"/>
        <v>0.004250000000000004</v>
      </c>
      <c r="V259" s="11">
        <f t="shared" si="57"/>
        <v>1.1487083333333337</v>
      </c>
      <c r="W259" s="11"/>
      <c r="X259" s="11">
        <f t="shared" si="58"/>
        <v>0.000801980761053948</v>
      </c>
      <c r="Y259" s="4"/>
    </row>
    <row r="260" spans="4:25" ht="18">
      <c r="D260" s="19"/>
      <c r="E260" s="19">
        <f t="shared" si="51"/>
        <v>6.364583333333338</v>
      </c>
      <c r="F260" s="19">
        <f t="shared" si="52"/>
        <v>1.2133878082475897</v>
      </c>
      <c r="G260" s="4"/>
      <c r="H260" s="1">
        <f t="shared" si="53"/>
        <v>20</v>
      </c>
      <c r="I260" s="14">
        <v>229</v>
      </c>
      <c r="J260" s="14">
        <f t="shared" si="54"/>
        <v>229</v>
      </c>
      <c r="K260" s="11">
        <f t="shared" si="65"/>
        <v>0.004960129097843914</v>
      </c>
      <c r="L260" s="11">
        <f t="shared" si="59"/>
        <v>9.185166321003767E-05</v>
      </c>
      <c r="M260" s="11">
        <f t="shared" si="66"/>
        <v>0.005051980761053952</v>
      </c>
      <c r="N260" s="11">
        <f t="shared" si="60"/>
        <v>0.9448890020739571</v>
      </c>
      <c r="O260" s="11">
        <f t="shared" si="61"/>
        <v>0.21201459220739755</v>
      </c>
      <c r="P260" s="11">
        <f t="shared" si="62"/>
        <v>1.1569035942813546</v>
      </c>
      <c r="Q260" s="11"/>
      <c r="R260" s="11">
        <f t="shared" si="63"/>
        <v>0.004166666666666667</v>
      </c>
      <c r="S260" s="11">
        <f t="shared" si="64"/>
        <v>0.9541666666666645</v>
      </c>
      <c r="T260" s="11">
        <f t="shared" si="55"/>
        <v>7.63888888888925E-05</v>
      </c>
      <c r="U260" s="11">
        <f t="shared" si="56"/>
        <v>0.004243055555555559</v>
      </c>
      <c r="V260" s="11">
        <f t="shared" si="57"/>
        <v>1.1529513888888892</v>
      </c>
      <c r="W260" s="11"/>
      <c r="X260" s="11">
        <f t="shared" si="58"/>
        <v>0.0008089252054983929</v>
      </c>
      <c r="Y260" s="4"/>
    </row>
    <row r="261" spans="4:25" ht="18">
      <c r="D261" s="19"/>
      <c r="E261" s="19">
        <f t="shared" si="51"/>
        <v>6.354166666666672</v>
      </c>
      <c r="F261" s="19">
        <f t="shared" si="52"/>
        <v>1.2238044749142558</v>
      </c>
      <c r="G261" s="4"/>
      <c r="H261" s="1">
        <f t="shared" si="53"/>
        <v>20</v>
      </c>
      <c r="I261" s="14">
        <v>230</v>
      </c>
      <c r="J261" s="14">
        <f t="shared" si="54"/>
        <v>230</v>
      </c>
      <c r="K261" s="11">
        <f t="shared" si="65"/>
        <v>0.004968409780811935</v>
      </c>
      <c r="L261" s="11">
        <f t="shared" si="59"/>
        <v>8.357098024201672E-05</v>
      </c>
      <c r="M261" s="11">
        <f t="shared" si="66"/>
        <v>0.005051980761053952</v>
      </c>
      <c r="N261" s="11">
        <f t="shared" si="60"/>
        <v>0.949857411854769</v>
      </c>
      <c r="O261" s="11">
        <f t="shared" si="61"/>
        <v>0.21209816318763955</v>
      </c>
      <c r="P261" s="11">
        <f t="shared" si="62"/>
        <v>1.1619555750424087</v>
      </c>
      <c r="Q261" s="11"/>
      <c r="R261" s="11">
        <f t="shared" si="63"/>
        <v>0.004166666666666667</v>
      </c>
      <c r="S261" s="11">
        <f t="shared" si="64"/>
        <v>0.9583333333333311</v>
      </c>
      <c r="T261" s="11">
        <f t="shared" si="55"/>
        <v>6.944444444444809E-05</v>
      </c>
      <c r="U261" s="11">
        <f t="shared" si="56"/>
        <v>0.004236111111111115</v>
      </c>
      <c r="V261" s="11">
        <f t="shared" si="57"/>
        <v>1.1571875000000003</v>
      </c>
      <c r="W261" s="11"/>
      <c r="X261" s="11">
        <f t="shared" si="58"/>
        <v>0.0008158696499428368</v>
      </c>
      <c r="Y261" s="4"/>
    </row>
    <row r="262" spans="4:25" ht="18">
      <c r="D262" s="19"/>
      <c r="E262" s="19">
        <f t="shared" si="51"/>
        <v>6.343750000000005</v>
      </c>
      <c r="F262" s="19">
        <f t="shared" si="52"/>
        <v>1.2342211415809228</v>
      </c>
      <c r="G262" s="4"/>
      <c r="H262" s="1">
        <f t="shared" si="53"/>
        <v>20</v>
      </c>
      <c r="I262" s="14">
        <v>231</v>
      </c>
      <c r="J262" s="14">
        <f t="shared" si="54"/>
        <v>231</v>
      </c>
      <c r="K262" s="11">
        <f t="shared" si="65"/>
        <v>0.004976704287958532</v>
      </c>
      <c r="L262" s="11">
        <f t="shared" si="59"/>
        <v>7.52764730954196E-05</v>
      </c>
      <c r="M262" s="11">
        <f t="shared" si="66"/>
        <v>0.005051980761053952</v>
      </c>
      <c r="N262" s="11">
        <f t="shared" si="60"/>
        <v>0.9548341161427275</v>
      </c>
      <c r="O262" s="11">
        <f t="shared" si="61"/>
        <v>0.21217343966073496</v>
      </c>
      <c r="P262" s="11">
        <f t="shared" si="62"/>
        <v>1.1670075558034625</v>
      </c>
      <c r="Q262" s="11"/>
      <c r="R262" s="11">
        <f t="shared" si="63"/>
        <v>0.004166666666666667</v>
      </c>
      <c r="S262" s="11">
        <f t="shared" si="64"/>
        <v>0.9624999999999978</v>
      </c>
      <c r="T262" s="11">
        <f t="shared" si="55"/>
        <v>6.250000000000367E-05</v>
      </c>
      <c r="U262" s="11">
        <f t="shared" si="56"/>
        <v>0.00422916666666667</v>
      </c>
      <c r="V262" s="11">
        <f t="shared" si="57"/>
        <v>1.161416666666667</v>
      </c>
      <c r="W262" s="11"/>
      <c r="X262" s="11">
        <f t="shared" si="58"/>
        <v>0.0008228140943872817</v>
      </c>
      <c r="Y262" s="4"/>
    </row>
    <row r="263" spans="4:25" ht="18">
      <c r="D263" s="19"/>
      <c r="E263" s="19">
        <f t="shared" si="51"/>
        <v>6.333333333333339</v>
      </c>
      <c r="F263" s="19">
        <f t="shared" si="52"/>
        <v>1.2446378082475889</v>
      </c>
      <c r="G263" s="4"/>
      <c r="H263" s="1">
        <f t="shared" si="53"/>
        <v>20</v>
      </c>
      <c r="I263" s="14">
        <v>232</v>
      </c>
      <c r="J263" s="14">
        <f t="shared" si="54"/>
        <v>232</v>
      </c>
      <c r="K263" s="11">
        <f t="shared" si="65"/>
        <v>0.00498501264236247</v>
      </c>
      <c r="L263" s="11">
        <f t="shared" si="59"/>
        <v>6.69681186914817E-05</v>
      </c>
      <c r="M263" s="11">
        <f t="shared" si="66"/>
        <v>0.005051980761053952</v>
      </c>
      <c r="N263" s="11">
        <f t="shared" si="60"/>
        <v>0.95981912878509</v>
      </c>
      <c r="O263" s="11">
        <f t="shared" si="61"/>
        <v>0.21224040777942643</v>
      </c>
      <c r="P263" s="11">
        <f t="shared" si="62"/>
        <v>1.1720595365645163</v>
      </c>
      <c r="Q263" s="11"/>
      <c r="R263" s="11">
        <f t="shared" si="63"/>
        <v>0.004166666666666667</v>
      </c>
      <c r="S263" s="11">
        <f t="shared" si="64"/>
        <v>0.9666666666666645</v>
      </c>
      <c r="T263" s="11">
        <f t="shared" si="55"/>
        <v>5.5555555555559245E-05</v>
      </c>
      <c r="U263" s="11">
        <f t="shared" si="56"/>
        <v>0.004222222222222226</v>
      </c>
      <c r="V263" s="11">
        <f t="shared" si="57"/>
        <v>1.1656388888888891</v>
      </c>
      <c r="W263" s="11"/>
      <c r="X263" s="11">
        <f t="shared" si="58"/>
        <v>0.0008297585388317257</v>
      </c>
      <c r="Y263" s="4"/>
    </row>
    <row r="264" spans="4:25" ht="18">
      <c r="D264" s="19"/>
      <c r="E264" s="19">
        <f t="shared" si="51"/>
        <v>6.322916666666672</v>
      </c>
      <c r="F264" s="19">
        <f t="shared" si="52"/>
        <v>1.2550544749142558</v>
      </c>
      <c r="G264" s="4"/>
      <c r="H264" s="1">
        <f t="shared" si="53"/>
        <v>20</v>
      </c>
      <c r="I264" s="14">
        <v>233</v>
      </c>
      <c r="J264" s="14">
        <f t="shared" si="54"/>
        <v>233</v>
      </c>
      <c r="K264" s="11">
        <f t="shared" si="65"/>
        <v>0.004993334867141038</v>
      </c>
      <c r="L264" s="11">
        <f t="shared" si="59"/>
        <v>5.864589391291371E-05</v>
      </c>
      <c r="M264" s="11">
        <f t="shared" si="66"/>
        <v>0.005051980761053952</v>
      </c>
      <c r="N264" s="11">
        <f t="shared" si="60"/>
        <v>0.9648124636522311</v>
      </c>
      <c r="O264" s="11">
        <f t="shared" si="61"/>
        <v>0.21229905367333934</v>
      </c>
      <c r="P264" s="11">
        <f t="shared" si="62"/>
        <v>1.1771115173255704</v>
      </c>
      <c r="Q264" s="11"/>
      <c r="R264" s="11">
        <f t="shared" si="63"/>
        <v>0.004166666666666667</v>
      </c>
      <c r="S264" s="11">
        <f t="shared" si="64"/>
        <v>0.9708333333333311</v>
      </c>
      <c r="T264" s="11">
        <f t="shared" si="55"/>
        <v>4.861111111111483E-05</v>
      </c>
      <c r="U264" s="11">
        <f t="shared" si="56"/>
        <v>0.004215277777777781</v>
      </c>
      <c r="V264" s="11">
        <f t="shared" si="57"/>
        <v>1.1698541666666669</v>
      </c>
      <c r="W264" s="11"/>
      <c r="X264" s="11">
        <f t="shared" si="58"/>
        <v>0.0008367029832761705</v>
      </c>
      <c r="Y264" s="4"/>
    </row>
    <row r="265" spans="4:25" ht="18">
      <c r="D265" s="19"/>
      <c r="E265" s="19">
        <f t="shared" si="51"/>
        <v>6.312500000000006</v>
      </c>
      <c r="F265" s="19">
        <f t="shared" si="52"/>
        <v>1.2654711415809219</v>
      </c>
      <c r="G265" s="4"/>
      <c r="H265" s="1">
        <f t="shared" si="53"/>
        <v>20</v>
      </c>
      <c r="I265" s="14">
        <v>234</v>
      </c>
      <c r="J265" s="14">
        <f t="shared" si="54"/>
        <v>234</v>
      </c>
      <c r="K265" s="11">
        <f t="shared" si="65"/>
        <v>0.005001670985450122</v>
      </c>
      <c r="L265" s="11">
        <f t="shared" si="59"/>
        <v>5.030977560382954E-05</v>
      </c>
      <c r="M265" s="11">
        <f t="shared" si="66"/>
        <v>0.005051980761053952</v>
      </c>
      <c r="N265" s="11">
        <f t="shared" si="60"/>
        <v>0.9698141346376812</v>
      </c>
      <c r="O265" s="11">
        <f t="shared" si="61"/>
        <v>0.21234936344894317</v>
      </c>
      <c r="P265" s="11">
        <f t="shared" si="62"/>
        <v>1.1821634980866245</v>
      </c>
      <c r="Q265" s="11"/>
      <c r="R265" s="11">
        <f t="shared" si="63"/>
        <v>0.004166666666666667</v>
      </c>
      <c r="S265" s="11">
        <f t="shared" si="64"/>
        <v>0.9749999999999978</v>
      </c>
      <c r="T265" s="11">
        <f t="shared" si="55"/>
        <v>4.1666666666670406E-05</v>
      </c>
      <c r="U265" s="11">
        <f t="shared" si="56"/>
        <v>0.004208333333333337</v>
      </c>
      <c r="V265" s="11">
        <f t="shared" si="57"/>
        <v>1.1740625000000002</v>
      </c>
      <c r="W265" s="11"/>
      <c r="X265" s="11">
        <f t="shared" si="58"/>
        <v>0.0008436474277206145</v>
      </c>
      <c r="Y265" s="4"/>
    </row>
    <row r="266" spans="4:25" ht="18">
      <c r="D266" s="19"/>
      <c r="E266" s="19">
        <f t="shared" si="51"/>
        <v>6.302083333333338</v>
      </c>
      <c r="F266" s="19">
        <f t="shared" si="52"/>
        <v>1.2758878082475897</v>
      </c>
      <c r="G266" s="4"/>
      <c r="H266" s="1">
        <f t="shared" si="53"/>
        <v>20</v>
      </c>
      <c r="I266" s="14">
        <v>235</v>
      </c>
      <c r="J266" s="14">
        <f t="shared" si="54"/>
        <v>235</v>
      </c>
      <c r="K266" s="11">
        <f t="shared" si="65"/>
        <v>0.0050100210204842635</v>
      </c>
      <c r="L266" s="11">
        <f t="shared" si="59"/>
        <v>4.1959740569688306E-05</v>
      </c>
      <c r="M266" s="11">
        <f t="shared" si="66"/>
        <v>0.005051980761053952</v>
      </c>
      <c r="N266" s="11">
        <f t="shared" si="60"/>
        <v>0.9748241556581655</v>
      </c>
      <c r="O266" s="11">
        <f t="shared" si="61"/>
        <v>0.21239132318951287</v>
      </c>
      <c r="P266" s="11">
        <f t="shared" si="62"/>
        <v>1.1872154788476783</v>
      </c>
      <c r="Q266" s="11"/>
      <c r="R266" s="11">
        <f t="shared" si="63"/>
        <v>0.004166666666666667</v>
      </c>
      <c r="S266" s="11">
        <f t="shared" si="64"/>
        <v>0.9791666666666644</v>
      </c>
      <c r="T266" s="11">
        <f t="shared" si="55"/>
        <v>3.472222222222599E-05</v>
      </c>
      <c r="U266" s="11">
        <f t="shared" si="56"/>
        <v>0.0042013888888888925</v>
      </c>
      <c r="V266" s="11">
        <f t="shared" si="57"/>
        <v>1.1782638888888892</v>
      </c>
      <c r="W266" s="11"/>
      <c r="X266" s="11">
        <f t="shared" si="58"/>
        <v>0.0008505918721650593</v>
      </c>
      <c r="Y266" s="4"/>
    </row>
    <row r="267" spans="4:25" ht="18">
      <c r="D267" s="19"/>
      <c r="E267" s="19">
        <f t="shared" si="51"/>
        <v>6.291666666666673</v>
      </c>
      <c r="F267" s="19">
        <f t="shared" si="52"/>
        <v>1.286304474914255</v>
      </c>
      <c r="G267" s="4"/>
      <c r="H267" s="1">
        <f t="shared" si="53"/>
        <v>20</v>
      </c>
      <c r="I267" s="14">
        <v>236</v>
      </c>
      <c r="J267" s="14">
        <f t="shared" si="54"/>
        <v>236</v>
      </c>
      <c r="K267" s="11">
        <f t="shared" si="65"/>
        <v>0.005018384995476724</v>
      </c>
      <c r="L267" s="11">
        <f t="shared" si="59"/>
        <v>3.359576557722746E-05</v>
      </c>
      <c r="M267" s="11">
        <f t="shared" si="66"/>
        <v>0.005051980761053952</v>
      </c>
      <c r="N267" s="11">
        <f t="shared" si="60"/>
        <v>0.9798425406536422</v>
      </c>
      <c r="O267" s="11">
        <f t="shared" si="61"/>
        <v>0.2124249189550901</v>
      </c>
      <c r="P267" s="11">
        <f t="shared" si="62"/>
        <v>1.1922674596087324</v>
      </c>
      <c r="Q267" s="11"/>
      <c r="R267" s="11">
        <f t="shared" si="63"/>
        <v>0.004166666666666667</v>
      </c>
      <c r="S267" s="11">
        <f t="shared" si="64"/>
        <v>0.9833333333333311</v>
      </c>
      <c r="T267" s="11">
        <f t="shared" si="55"/>
        <v>2.7777777777781567E-05</v>
      </c>
      <c r="U267" s="11">
        <f t="shared" si="56"/>
        <v>0.0041944444444444486</v>
      </c>
      <c r="V267" s="11">
        <f t="shared" si="57"/>
        <v>1.1824583333333336</v>
      </c>
      <c r="W267" s="11"/>
      <c r="X267" s="11">
        <f t="shared" si="58"/>
        <v>0.0008575363166095033</v>
      </c>
      <c r="Y267" s="4"/>
    </row>
    <row r="268" spans="4:25" ht="18">
      <c r="D268" s="19"/>
      <c r="E268" s="19">
        <f t="shared" si="51"/>
        <v>6.281250000000005</v>
      </c>
      <c r="F268" s="19">
        <f t="shared" si="52"/>
        <v>1.2967211415809228</v>
      </c>
      <c r="G268" s="4"/>
      <c r="H268" s="1">
        <f t="shared" si="53"/>
        <v>20</v>
      </c>
      <c r="I268" s="14">
        <v>237</v>
      </c>
      <c r="J268" s="14">
        <f t="shared" si="54"/>
        <v>237</v>
      </c>
      <c r="K268" s="11">
        <f t="shared" si="65"/>
        <v>0.005026762933699557</v>
      </c>
      <c r="L268" s="11">
        <f t="shared" si="59"/>
        <v>2.5217827354395185E-05</v>
      </c>
      <c r="M268" s="11">
        <f t="shared" si="66"/>
        <v>0.005051980761053952</v>
      </c>
      <c r="N268" s="11">
        <f t="shared" si="60"/>
        <v>0.9848693035873417</v>
      </c>
      <c r="O268" s="11">
        <f t="shared" si="61"/>
        <v>0.2124501367824445</v>
      </c>
      <c r="P268" s="11">
        <f t="shared" si="62"/>
        <v>1.1973194403697862</v>
      </c>
      <c r="Q268" s="11"/>
      <c r="R268" s="11">
        <f t="shared" si="63"/>
        <v>0.004166666666666667</v>
      </c>
      <c r="S268" s="11">
        <f t="shared" si="64"/>
        <v>0.9874999999999977</v>
      </c>
      <c r="T268" s="11">
        <f t="shared" si="55"/>
        <v>2.0833333333337148E-05</v>
      </c>
      <c r="U268" s="11">
        <f t="shared" si="56"/>
        <v>0.004187500000000004</v>
      </c>
      <c r="V268" s="11">
        <f t="shared" si="57"/>
        <v>1.1866458333333336</v>
      </c>
      <c r="W268" s="11"/>
      <c r="X268" s="11">
        <f t="shared" si="58"/>
        <v>0.0008644807610539481</v>
      </c>
      <c r="Y268" s="4"/>
    </row>
    <row r="269" spans="4:25" ht="18">
      <c r="D269" s="19"/>
      <c r="E269" s="19">
        <f t="shared" si="51"/>
        <v>6.270833333333339</v>
      </c>
      <c r="F269" s="19">
        <f t="shared" si="52"/>
        <v>1.3071378082475889</v>
      </c>
      <c r="G269" s="4"/>
      <c r="H269" s="1">
        <f t="shared" si="53"/>
        <v>20</v>
      </c>
      <c r="I269" s="14">
        <v>238</v>
      </c>
      <c r="J269" s="14">
        <f t="shared" si="54"/>
        <v>238</v>
      </c>
      <c r="K269" s="11">
        <f t="shared" si="65"/>
        <v>0.005035154858463664</v>
      </c>
      <c r="L269" s="11">
        <f t="shared" si="59"/>
        <v>1.6825902590287926E-05</v>
      </c>
      <c r="M269" s="11">
        <f t="shared" si="66"/>
        <v>0.005051980761053952</v>
      </c>
      <c r="N269" s="11">
        <f t="shared" si="60"/>
        <v>0.9899044584458053</v>
      </c>
      <c r="O269" s="11">
        <f t="shared" si="61"/>
        <v>0.2124669626850348</v>
      </c>
      <c r="P269" s="11">
        <f t="shared" si="62"/>
        <v>1.20237142113084</v>
      </c>
      <c r="Q269" s="11"/>
      <c r="R269" s="11">
        <f t="shared" si="63"/>
        <v>0.004166666666666667</v>
      </c>
      <c r="S269" s="11">
        <f t="shared" si="64"/>
        <v>0.9916666666666644</v>
      </c>
      <c r="T269" s="11">
        <f t="shared" si="55"/>
        <v>1.3888888888892727E-05</v>
      </c>
      <c r="U269" s="11">
        <f t="shared" si="56"/>
        <v>0.00418055555555556</v>
      </c>
      <c r="V269" s="11">
        <f t="shared" si="57"/>
        <v>1.1908263888888893</v>
      </c>
      <c r="W269" s="11"/>
      <c r="X269" s="11">
        <f t="shared" si="58"/>
        <v>0.0008714252054983921</v>
      </c>
      <c r="Y269" s="4"/>
    </row>
    <row r="270" spans="4:25" ht="18">
      <c r="D270" s="19"/>
      <c r="E270" s="19">
        <f t="shared" si="51"/>
        <v>6.260416666666672</v>
      </c>
      <c r="F270" s="19">
        <f t="shared" si="52"/>
        <v>1.3175544749142558</v>
      </c>
      <c r="G270" s="4"/>
      <c r="H270" s="1">
        <f t="shared" si="53"/>
        <v>20</v>
      </c>
      <c r="I270" s="14">
        <v>239</v>
      </c>
      <c r="J270" s="14">
        <f t="shared" si="54"/>
        <v>239</v>
      </c>
      <c r="K270" s="11">
        <f t="shared" si="65"/>
        <v>0.005043560793118862</v>
      </c>
      <c r="L270" s="11">
        <f t="shared" si="59"/>
        <v>8.41996793508968E-06</v>
      </c>
      <c r="M270" s="11">
        <f t="shared" si="66"/>
        <v>0.005051980761053952</v>
      </c>
      <c r="N270" s="11">
        <f t="shared" si="60"/>
        <v>0.9949480192389242</v>
      </c>
      <c r="O270" s="11">
        <f t="shared" si="61"/>
        <v>0.2124753826529699</v>
      </c>
      <c r="P270" s="11">
        <f t="shared" si="62"/>
        <v>1.2074234018918941</v>
      </c>
      <c r="Q270" s="11"/>
      <c r="R270" s="11">
        <f t="shared" si="63"/>
        <v>0.004166666666666667</v>
      </c>
      <c r="S270" s="11">
        <f t="shared" si="64"/>
        <v>0.995833333333331</v>
      </c>
      <c r="T270" s="11">
        <f t="shared" si="55"/>
        <v>6.944444444448306E-06</v>
      </c>
      <c r="U270" s="11">
        <f t="shared" si="56"/>
        <v>0.004173611111111115</v>
      </c>
      <c r="V270" s="11">
        <f t="shared" si="57"/>
        <v>1.1950000000000003</v>
      </c>
      <c r="W270" s="11"/>
      <c r="X270" s="11">
        <f t="shared" si="58"/>
        <v>0.0008783696499428369</v>
      </c>
      <c r="Y270" s="4"/>
    </row>
    <row r="271" spans="4:25" ht="18">
      <c r="D271" s="19"/>
      <c r="E271" s="19">
        <f t="shared" si="51"/>
        <v>6.250000000000005</v>
      </c>
      <c r="F271" s="19">
        <f t="shared" si="52"/>
        <v>1.3279711415809228</v>
      </c>
      <c r="G271" s="4"/>
      <c r="H271" s="1">
        <f t="shared" si="53"/>
        <v>21</v>
      </c>
      <c r="I271" s="14">
        <v>240</v>
      </c>
      <c r="J271" s="14">
        <f t="shared" si="54"/>
        <v>240</v>
      </c>
      <c r="K271" s="11">
        <f t="shared" si="65"/>
        <v>0.005051980761053952</v>
      </c>
      <c r="L271" s="11">
        <f t="shared" si="59"/>
        <v>0</v>
      </c>
      <c r="M271" s="11">
        <f t="shared" si="66"/>
        <v>0.005051980761053952</v>
      </c>
      <c r="N271" s="11">
        <f t="shared" si="60"/>
        <v>0.9999999999999781</v>
      </c>
      <c r="O271" s="11">
        <f t="shared" si="61"/>
        <v>0.2124753826529699</v>
      </c>
      <c r="P271" s="11">
        <f t="shared" si="62"/>
        <v>1.212475382652948</v>
      </c>
      <c r="Q271" s="11"/>
      <c r="R271" s="11">
        <f t="shared" si="63"/>
        <v>0.004166666666666667</v>
      </c>
      <c r="S271" s="11">
        <f t="shared" si="64"/>
        <v>0.9999999999999977</v>
      </c>
      <c r="T271" s="11">
        <f t="shared" si="55"/>
        <v>3.885780586188048E-18</v>
      </c>
      <c r="U271" s="11">
        <f t="shared" si="56"/>
        <v>0.00416666666666667</v>
      </c>
      <c r="V271" s="11">
        <f t="shared" si="57"/>
        <v>1.199166666666667</v>
      </c>
      <c r="W271" s="11"/>
      <c r="X271" s="11">
        <f t="shared" si="58"/>
        <v>0.0008853140943872817</v>
      </c>
      <c r="Y271" s="4"/>
    </row>
    <row r="272" spans="4:25" ht="18">
      <c r="D272" s="19"/>
      <c r="E272" s="19">
        <f t="shared" si="51"/>
        <v>0</v>
      </c>
      <c r="F272" s="19">
        <f t="shared" si="52"/>
        <v>0</v>
      </c>
      <c r="G272" s="4"/>
      <c r="H272" s="1">
        <f t="shared" si="53"/>
        <v>21</v>
      </c>
      <c r="I272" s="14">
        <v>241</v>
      </c>
      <c r="J272" s="14">
        <f t="shared" si="54"/>
        <v>0</v>
      </c>
      <c r="K272" s="11">
        <f t="shared" si="65"/>
        <v>0</v>
      </c>
      <c r="L272" s="11">
        <f t="shared" si="59"/>
        <v>0</v>
      </c>
      <c r="M272" s="11">
        <f t="shared" si="66"/>
        <v>0</v>
      </c>
      <c r="N272" s="11">
        <f t="shared" si="60"/>
        <v>0</v>
      </c>
      <c r="O272" s="11">
        <f t="shared" si="61"/>
        <v>0</v>
      </c>
      <c r="P272" s="11">
        <f t="shared" si="62"/>
        <v>0</v>
      </c>
      <c r="Q272" s="11"/>
      <c r="R272" s="11">
        <f t="shared" si="63"/>
        <v>0</v>
      </c>
      <c r="S272" s="11">
        <f t="shared" si="64"/>
        <v>0</v>
      </c>
      <c r="T272" s="11">
        <f t="shared" si="55"/>
        <v>0</v>
      </c>
      <c r="U272" s="11">
        <f t="shared" si="56"/>
        <v>0</v>
      </c>
      <c r="V272" s="11">
        <f t="shared" si="57"/>
        <v>0</v>
      </c>
      <c r="W272" s="11"/>
      <c r="X272" s="11">
        <f t="shared" si="58"/>
        <v>0</v>
      </c>
      <c r="Y272" s="4"/>
    </row>
    <row r="273" spans="4:25" ht="18">
      <c r="D273" s="19"/>
      <c r="E273" s="19">
        <f t="shared" si="51"/>
        <v>0</v>
      </c>
      <c r="F273" s="19">
        <f t="shared" si="52"/>
        <v>0</v>
      </c>
      <c r="G273" s="4"/>
      <c r="H273" s="1">
        <f t="shared" si="53"/>
        <v>21</v>
      </c>
      <c r="I273" s="14">
        <v>242</v>
      </c>
      <c r="J273" s="14">
        <f t="shared" si="54"/>
        <v>0</v>
      </c>
      <c r="K273" s="11">
        <f t="shared" si="65"/>
        <v>0</v>
      </c>
      <c r="L273" s="11">
        <f t="shared" si="59"/>
        <v>0</v>
      </c>
      <c r="M273" s="11">
        <f t="shared" si="66"/>
        <v>0</v>
      </c>
      <c r="N273" s="11">
        <f t="shared" si="60"/>
        <v>0</v>
      </c>
      <c r="O273" s="11">
        <f t="shared" si="61"/>
        <v>0</v>
      </c>
      <c r="P273" s="11">
        <f t="shared" si="62"/>
        <v>0</v>
      </c>
      <c r="Q273" s="11"/>
      <c r="R273" s="11">
        <f t="shared" si="63"/>
        <v>0</v>
      </c>
      <c r="S273" s="11">
        <f t="shared" si="64"/>
        <v>0</v>
      </c>
      <c r="T273" s="11">
        <f t="shared" si="55"/>
        <v>0</v>
      </c>
      <c r="U273" s="11">
        <f t="shared" si="56"/>
        <v>0</v>
      </c>
      <c r="V273" s="11">
        <f t="shared" si="57"/>
        <v>0</v>
      </c>
      <c r="W273" s="11"/>
      <c r="X273" s="11">
        <f t="shared" si="58"/>
        <v>0</v>
      </c>
      <c r="Y273" s="4"/>
    </row>
    <row r="274" spans="4:25" ht="18">
      <c r="D274" s="19"/>
      <c r="E274" s="19">
        <f t="shared" si="51"/>
        <v>0</v>
      </c>
      <c r="F274" s="19">
        <f t="shared" si="52"/>
        <v>0</v>
      </c>
      <c r="G274" s="4"/>
      <c r="H274" s="1">
        <f t="shared" si="53"/>
        <v>21</v>
      </c>
      <c r="I274" s="14">
        <v>243</v>
      </c>
      <c r="J274" s="14">
        <f t="shared" si="54"/>
        <v>0</v>
      </c>
      <c r="K274" s="11">
        <f t="shared" si="65"/>
        <v>0</v>
      </c>
      <c r="L274" s="11">
        <f t="shared" si="59"/>
        <v>0</v>
      </c>
      <c r="M274" s="11">
        <f t="shared" si="66"/>
        <v>0</v>
      </c>
      <c r="N274" s="11">
        <f t="shared" si="60"/>
        <v>0</v>
      </c>
      <c r="O274" s="11">
        <f t="shared" si="61"/>
        <v>0</v>
      </c>
      <c r="P274" s="11">
        <f t="shared" si="62"/>
        <v>0</v>
      </c>
      <c r="Q274" s="11"/>
      <c r="R274" s="11">
        <f t="shared" si="63"/>
        <v>0</v>
      </c>
      <c r="S274" s="11">
        <f t="shared" si="64"/>
        <v>0</v>
      </c>
      <c r="T274" s="11">
        <f t="shared" si="55"/>
        <v>0</v>
      </c>
      <c r="U274" s="11">
        <f t="shared" si="56"/>
        <v>0</v>
      </c>
      <c r="V274" s="11">
        <f t="shared" si="57"/>
        <v>0</v>
      </c>
      <c r="W274" s="11"/>
      <c r="X274" s="11">
        <f t="shared" si="58"/>
        <v>0</v>
      </c>
      <c r="Y274" s="4"/>
    </row>
    <row r="275" spans="4:25" ht="18">
      <c r="D275" s="19"/>
      <c r="E275" s="19">
        <f t="shared" si="51"/>
        <v>0</v>
      </c>
      <c r="F275" s="19">
        <f t="shared" si="52"/>
        <v>0</v>
      </c>
      <c r="G275" s="4"/>
      <c r="H275" s="1">
        <f t="shared" si="53"/>
        <v>21</v>
      </c>
      <c r="I275" s="14">
        <v>244</v>
      </c>
      <c r="J275" s="14">
        <f t="shared" si="54"/>
        <v>0</v>
      </c>
      <c r="K275" s="11">
        <f t="shared" si="65"/>
        <v>0</v>
      </c>
      <c r="L275" s="11">
        <f t="shared" si="59"/>
        <v>0</v>
      </c>
      <c r="M275" s="11">
        <f t="shared" si="66"/>
        <v>0</v>
      </c>
      <c r="N275" s="11">
        <f t="shared" si="60"/>
        <v>0</v>
      </c>
      <c r="O275" s="11">
        <f t="shared" si="61"/>
        <v>0</v>
      </c>
      <c r="P275" s="11">
        <f t="shared" si="62"/>
        <v>0</v>
      </c>
      <c r="Q275" s="11"/>
      <c r="R275" s="11">
        <f t="shared" si="63"/>
        <v>0</v>
      </c>
      <c r="S275" s="11">
        <f t="shared" si="64"/>
        <v>0</v>
      </c>
      <c r="T275" s="11">
        <f t="shared" si="55"/>
        <v>0</v>
      </c>
      <c r="U275" s="11">
        <f t="shared" si="56"/>
        <v>0</v>
      </c>
      <c r="V275" s="11">
        <f t="shared" si="57"/>
        <v>0</v>
      </c>
      <c r="W275" s="11"/>
      <c r="X275" s="11">
        <f t="shared" si="58"/>
        <v>0</v>
      </c>
      <c r="Y275" s="4"/>
    </row>
    <row r="276" spans="4:25" ht="18">
      <c r="D276" s="19"/>
      <c r="E276" s="19">
        <f t="shared" si="51"/>
        <v>0</v>
      </c>
      <c r="F276" s="19">
        <f t="shared" si="52"/>
        <v>0</v>
      </c>
      <c r="G276" s="4"/>
      <c r="H276" s="1">
        <f t="shared" si="53"/>
        <v>21</v>
      </c>
      <c r="I276" s="14">
        <v>245</v>
      </c>
      <c r="J276" s="14">
        <f t="shared" si="54"/>
        <v>0</v>
      </c>
      <c r="K276" s="11">
        <f t="shared" si="65"/>
        <v>0</v>
      </c>
      <c r="L276" s="11">
        <f t="shared" si="59"/>
        <v>0</v>
      </c>
      <c r="M276" s="11">
        <f t="shared" si="66"/>
        <v>0</v>
      </c>
      <c r="N276" s="11">
        <f t="shared" si="60"/>
        <v>0</v>
      </c>
      <c r="O276" s="11">
        <f t="shared" si="61"/>
        <v>0</v>
      </c>
      <c r="P276" s="11">
        <f t="shared" si="62"/>
        <v>0</v>
      </c>
      <c r="Q276" s="11"/>
      <c r="R276" s="11">
        <f t="shared" si="63"/>
        <v>0</v>
      </c>
      <c r="S276" s="11">
        <f t="shared" si="64"/>
        <v>0</v>
      </c>
      <c r="T276" s="11">
        <f t="shared" si="55"/>
        <v>0</v>
      </c>
      <c r="U276" s="11">
        <f t="shared" si="56"/>
        <v>0</v>
      </c>
      <c r="V276" s="11">
        <f t="shared" si="57"/>
        <v>0</v>
      </c>
      <c r="W276" s="11"/>
      <c r="X276" s="11">
        <f t="shared" si="58"/>
        <v>0</v>
      </c>
      <c r="Y276" s="4"/>
    </row>
    <row r="277" spans="4:25" ht="18">
      <c r="D277" s="19"/>
      <c r="E277" s="19">
        <f t="shared" si="51"/>
        <v>0</v>
      </c>
      <c r="F277" s="19">
        <f t="shared" si="52"/>
        <v>0</v>
      </c>
      <c r="G277" s="4"/>
      <c r="H277" s="1">
        <f t="shared" si="53"/>
        <v>21</v>
      </c>
      <c r="I277" s="14">
        <v>246</v>
      </c>
      <c r="J277" s="14">
        <f t="shared" si="54"/>
        <v>0</v>
      </c>
      <c r="K277" s="11">
        <f t="shared" si="65"/>
        <v>0</v>
      </c>
      <c r="L277" s="11">
        <f t="shared" si="59"/>
        <v>0</v>
      </c>
      <c r="M277" s="11">
        <f t="shared" si="66"/>
        <v>0</v>
      </c>
      <c r="N277" s="11">
        <f t="shared" si="60"/>
        <v>0</v>
      </c>
      <c r="O277" s="11">
        <f t="shared" si="61"/>
        <v>0</v>
      </c>
      <c r="P277" s="11">
        <f t="shared" si="62"/>
        <v>0</v>
      </c>
      <c r="Q277" s="11"/>
      <c r="R277" s="11">
        <f t="shared" si="63"/>
        <v>0</v>
      </c>
      <c r="S277" s="11">
        <f t="shared" si="64"/>
        <v>0</v>
      </c>
      <c r="T277" s="11">
        <f t="shared" si="55"/>
        <v>0</v>
      </c>
      <c r="U277" s="11">
        <f t="shared" si="56"/>
        <v>0</v>
      </c>
      <c r="V277" s="11">
        <f t="shared" si="57"/>
        <v>0</v>
      </c>
      <c r="W277" s="11"/>
      <c r="X277" s="11">
        <f t="shared" si="58"/>
        <v>0</v>
      </c>
      <c r="Y277" s="4"/>
    </row>
    <row r="278" spans="4:25" ht="18">
      <c r="D278" s="19"/>
      <c r="E278" s="19">
        <f t="shared" si="51"/>
        <v>0</v>
      </c>
      <c r="F278" s="19">
        <f t="shared" si="52"/>
        <v>0</v>
      </c>
      <c r="G278" s="4"/>
      <c r="H278" s="1">
        <f t="shared" si="53"/>
        <v>21</v>
      </c>
      <c r="I278" s="14">
        <v>247</v>
      </c>
      <c r="J278" s="14">
        <f t="shared" si="54"/>
        <v>0</v>
      </c>
      <c r="K278" s="11">
        <f t="shared" si="65"/>
        <v>0</v>
      </c>
      <c r="L278" s="11">
        <f t="shared" si="59"/>
        <v>0</v>
      </c>
      <c r="M278" s="11">
        <f t="shared" si="66"/>
        <v>0</v>
      </c>
      <c r="N278" s="11">
        <f t="shared" si="60"/>
        <v>0</v>
      </c>
      <c r="O278" s="11">
        <f t="shared" si="61"/>
        <v>0</v>
      </c>
      <c r="P278" s="11">
        <f t="shared" si="62"/>
        <v>0</v>
      </c>
      <c r="Q278" s="11"/>
      <c r="R278" s="11">
        <f t="shared" si="63"/>
        <v>0</v>
      </c>
      <c r="S278" s="11">
        <f t="shared" si="64"/>
        <v>0</v>
      </c>
      <c r="T278" s="11">
        <f t="shared" si="55"/>
        <v>0</v>
      </c>
      <c r="U278" s="11">
        <f t="shared" si="56"/>
        <v>0</v>
      </c>
      <c r="V278" s="11">
        <f t="shared" si="57"/>
        <v>0</v>
      </c>
      <c r="W278" s="11"/>
      <c r="X278" s="11">
        <f t="shared" si="58"/>
        <v>0</v>
      </c>
      <c r="Y278" s="4"/>
    </row>
    <row r="279" spans="4:25" ht="18">
      <c r="D279" s="19"/>
      <c r="E279" s="19">
        <f t="shared" si="51"/>
        <v>0</v>
      </c>
      <c r="F279" s="19">
        <f t="shared" si="52"/>
        <v>0</v>
      </c>
      <c r="G279" s="4"/>
      <c r="H279" s="1">
        <f t="shared" si="53"/>
        <v>21</v>
      </c>
      <c r="I279" s="14">
        <v>248</v>
      </c>
      <c r="J279" s="14">
        <f t="shared" si="54"/>
        <v>0</v>
      </c>
      <c r="K279" s="11">
        <f t="shared" si="65"/>
        <v>0</v>
      </c>
      <c r="L279" s="11">
        <f t="shared" si="59"/>
        <v>0</v>
      </c>
      <c r="M279" s="11">
        <f t="shared" si="66"/>
        <v>0</v>
      </c>
      <c r="N279" s="11">
        <f t="shared" si="60"/>
        <v>0</v>
      </c>
      <c r="O279" s="11">
        <f t="shared" si="61"/>
        <v>0</v>
      </c>
      <c r="P279" s="11">
        <f t="shared" si="62"/>
        <v>0</v>
      </c>
      <c r="Q279" s="11"/>
      <c r="R279" s="11">
        <f t="shared" si="63"/>
        <v>0</v>
      </c>
      <c r="S279" s="11">
        <f t="shared" si="64"/>
        <v>0</v>
      </c>
      <c r="T279" s="11">
        <f t="shared" si="55"/>
        <v>0</v>
      </c>
      <c r="U279" s="11">
        <f t="shared" si="56"/>
        <v>0</v>
      </c>
      <c r="V279" s="11">
        <f t="shared" si="57"/>
        <v>0</v>
      </c>
      <c r="W279" s="11"/>
      <c r="X279" s="11">
        <f t="shared" si="58"/>
        <v>0</v>
      </c>
      <c r="Y279" s="4"/>
    </row>
    <row r="280" spans="4:25" ht="18">
      <c r="D280" s="19"/>
      <c r="E280" s="19">
        <f t="shared" si="51"/>
        <v>0</v>
      </c>
      <c r="F280" s="19">
        <f t="shared" si="52"/>
        <v>0</v>
      </c>
      <c r="G280" s="4"/>
      <c r="H280" s="1">
        <f t="shared" si="53"/>
        <v>21</v>
      </c>
      <c r="I280" s="14">
        <v>249</v>
      </c>
      <c r="J280" s="14">
        <f t="shared" si="54"/>
        <v>0</v>
      </c>
      <c r="K280" s="11">
        <f t="shared" si="65"/>
        <v>0</v>
      </c>
      <c r="L280" s="11">
        <f t="shared" si="59"/>
        <v>0</v>
      </c>
      <c r="M280" s="11">
        <f t="shared" si="66"/>
        <v>0</v>
      </c>
      <c r="N280" s="11">
        <f t="shared" si="60"/>
        <v>0</v>
      </c>
      <c r="O280" s="11">
        <f t="shared" si="61"/>
        <v>0</v>
      </c>
      <c r="P280" s="11">
        <f t="shared" si="62"/>
        <v>0</v>
      </c>
      <c r="Q280" s="11"/>
      <c r="R280" s="11">
        <f t="shared" si="63"/>
        <v>0</v>
      </c>
      <c r="S280" s="11">
        <f t="shared" si="64"/>
        <v>0</v>
      </c>
      <c r="T280" s="11">
        <f t="shared" si="55"/>
        <v>0</v>
      </c>
      <c r="U280" s="11">
        <f t="shared" si="56"/>
        <v>0</v>
      </c>
      <c r="V280" s="11">
        <f t="shared" si="57"/>
        <v>0</v>
      </c>
      <c r="W280" s="11"/>
      <c r="X280" s="11">
        <f t="shared" si="58"/>
        <v>0</v>
      </c>
      <c r="Y280" s="4"/>
    </row>
    <row r="281" spans="4:25" ht="18">
      <c r="D281" s="19"/>
      <c r="E281" s="19">
        <f t="shared" si="51"/>
        <v>0</v>
      </c>
      <c r="F281" s="19">
        <f t="shared" si="52"/>
        <v>0</v>
      </c>
      <c r="G281" s="4"/>
      <c r="H281" s="1">
        <f t="shared" si="53"/>
        <v>21</v>
      </c>
      <c r="I281" s="14">
        <v>250</v>
      </c>
      <c r="J281" s="14">
        <f t="shared" si="54"/>
        <v>0</v>
      </c>
      <c r="K281" s="11">
        <f t="shared" si="65"/>
        <v>0</v>
      </c>
      <c r="L281" s="11">
        <f t="shared" si="59"/>
        <v>0</v>
      </c>
      <c r="M281" s="11">
        <f t="shared" si="66"/>
        <v>0</v>
      </c>
      <c r="N281" s="11">
        <f t="shared" si="60"/>
        <v>0</v>
      </c>
      <c r="O281" s="11">
        <f t="shared" si="61"/>
        <v>0</v>
      </c>
      <c r="P281" s="11">
        <f t="shared" si="62"/>
        <v>0</v>
      </c>
      <c r="Q281" s="11"/>
      <c r="R281" s="11">
        <f t="shared" si="63"/>
        <v>0</v>
      </c>
      <c r="S281" s="11">
        <f t="shared" si="64"/>
        <v>0</v>
      </c>
      <c r="T281" s="11">
        <f t="shared" si="55"/>
        <v>0</v>
      </c>
      <c r="U281" s="11">
        <f t="shared" si="56"/>
        <v>0</v>
      </c>
      <c r="V281" s="11">
        <f t="shared" si="57"/>
        <v>0</v>
      </c>
      <c r="W281" s="11"/>
      <c r="X281" s="11">
        <f t="shared" si="58"/>
        <v>0</v>
      </c>
      <c r="Y281" s="4"/>
    </row>
    <row r="282" spans="4:25" ht="18">
      <c r="D282" s="19"/>
      <c r="E282" s="19">
        <f t="shared" si="51"/>
        <v>0</v>
      </c>
      <c r="F282" s="19">
        <f t="shared" si="52"/>
        <v>0</v>
      </c>
      <c r="G282" s="4"/>
      <c r="H282" s="1">
        <f t="shared" si="53"/>
        <v>21</v>
      </c>
      <c r="I282" s="14">
        <v>251</v>
      </c>
      <c r="J282" s="14">
        <f t="shared" si="54"/>
        <v>0</v>
      </c>
      <c r="K282" s="11">
        <f t="shared" si="65"/>
        <v>0</v>
      </c>
      <c r="L282" s="11">
        <f t="shared" si="59"/>
        <v>0</v>
      </c>
      <c r="M282" s="11">
        <f t="shared" si="66"/>
        <v>0</v>
      </c>
      <c r="N282" s="11">
        <f t="shared" si="60"/>
        <v>0</v>
      </c>
      <c r="O282" s="11">
        <f t="shared" si="61"/>
        <v>0</v>
      </c>
      <c r="P282" s="11">
        <f t="shared" si="62"/>
        <v>0</v>
      </c>
      <c r="Q282" s="11"/>
      <c r="R282" s="11">
        <f t="shared" si="63"/>
        <v>0</v>
      </c>
      <c r="S282" s="11">
        <f t="shared" si="64"/>
        <v>0</v>
      </c>
      <c r="T282" s="11">
        <f t="shared" si="55"/>
        <v>0</v>
      </c>
      <c r="U282" s="11">
        <f t="shared" si="56"/>
        <v>0</v>
      </c>
      <c r="V282" s="11">
        <f t="shared" si="57"/>
        <v>0</v>
      </c>
      <c r="W282" s="11"/>
      <c r="X282" s="11">
        <f t="shared" si="58"/>
        <v>0</v>
      </c>
      <c r="Y282" s="4"/>
    </row>
    <row r="283" spans="4:25" ht="18">
      <c r="D283" s="19"/>
      <c r="E283" s="19">
        <f t="shared" si="51"/>
        <v>0</v>
      </c>
      <c r="F283" s="19">
        <f t="shared" si="52"/>
        <v>0</v>
      </c>
      <c r="G283" s="4"/>
      <c r="H283" s="1">
        <f t="shared" si="53"/>
        <v>22</v>
      </c>
      <c r="I283" s="14">
        <v>252</v>
      </c>
      <c r="J283" s="14">
        <f t="shared" si="54"/>
        <v>0</v>
      </c>
      <c r="K283" s="11">
        <f t="shared" si="65"/>
        <v>0</v>
      </c>
      <c r="L283" s="11">
        <f t="shared" si="59"/>
        <v>0</v>
      </c>
      <c r="M283" s="11">
        <f t="shared" si="66"/>
        <v>0</v>
      </c>
      <c r="N283" s="11">
        <f t="shared" si="60"/>
        <v>0</v>
      </c>
      <c r="O283" s="11">
        <f t="shared" si="61"/>
        <v>0</v>
      </c>
      <c r="P283" s="11">
        <f t="shared" si="62"/>
        <v>0</v>
      </c>
      <c r="Q283" s="11"/>
      <c r="R283" s="11">
        <f t="shared" si="63"/>
        <v>0</v>
      </c>
      <c r="S283" s="11">
        <f t="shared" si="64"/>
        <v>0</v>
      </c>
      <c r="T283" s="11">
        <f t="shared" si="55"/>
        <v>0</v>
      </c>
      <c r="U283" s="11">
        <f t="shared" si="56"/>
        <v>0</v>
      </c>
      <c r="V283" s="11">
        <f t="shared" si="57"/>
        <v>0</v>
      </c>
      <c r="W283" s="11"/>
      <c r="X283" s="11">
        <f t="shared" si="58"/>
        <v>0</v>
      </c>
      <c r="Y283" s="4"/>
    </row>
    <row r="284" spans="4:25" ht="18">
      <c r="D284" s="19"/>
      <c r="E284" s="19">
        <f t="shared" si="51"/>
        <v>0</v>
      </c>
      <c r="F284" s="19">
        <f t="shared" si="52"/>
        <v>0</v>
      </c>
      <c r="G284" s="4"/>
      <c r="H284" s="1">
        <f t="shared" si="53"/>
        <v>22</v>
      </c>
      <c r="I284" s="14">
        <v>253</v>
      </c>
      <c r="J284" s="14">
        <f t="shared" si="54"/>
        <v>0</v>
      </c>
      <c r="K284" s="11">
        <f t="shared" si="65"/>
        <v>0</v>
      </c>
      <c r="L284" s="11">
        <f t="shared" si="59"/>
        <v>0</v>
      </c>
      <c r="M284" s="11">
        <f t="shared" si="66"/>
        <v>0</v>
      </c>
      <c r="N284" s="11">
        <f t="shared" si="60"/>
        <v>0</v>
      </c>
      <c r="O284" s="11">
        <f t="shared" si="61"/>
        <v>0</v>
      </c>
      <c r="P284" s="11">
        <f t="shared" si="62"/>
        <v>0</v>
      </c>
      <c r="Q284" s="11"/>
      <c r="R284" s="11">
        <f t="shared" si="63"/>
        <v>0</v>
      </c>
      <c r="S284" s="11">
        <f t="shared" si="64"/>
        <v>0</v>
      </c>
      <c r="T284" s="11">
        <f t="shared" si="55"/>
        <v>0</v>
      </c>
      <c r="U284" s="11">
        <f t="shared" si="56"/>
        <v>0</v>
      </c>
      <c r="V284" s="11">
        <f t="shared" si="57"/>
        <v>0</v>
      </c>
      <c r="W284" s="11"/>
      <c r="X284" s="11">
        <f t="shared" si="58"/>
        <v>0</v>
      </c>
      <c r="Y284" s="4"/>
    </row>
    <row r="285" spans="4:25" ht="18">
      <c r="D285" s="19"/>
      <c r="E285" s="19">
        <f t="shared" si="51"/>
        <v>0</v>
      </c>
      <c r="F285" s="19">
        <f t="shared" si="52"/>
        <v>0</v>
      </c>
      <c r="G285" s="4"/>
      <c r="H285" s="1">
        <f t="shared" si="53"/>
        <v>22</v>
      </c>
      <c r="I285" s="14">
        <v>254</v>
      </c>
      <c r="J285" s="14">
        <f t="shared" si="54"/>
        <v>0</v>
      </c>
      <c r="K285" s="11">
        <f t="shared" si="65"/>
        <v>0</v>
      </c>
      <c r="L285" s="11">
        <f t="shared" si="59"/>
        <v>0</v>
      </c>
      <c r="M285" s="11">
        <f t="shared" si="66"/>
        <v>0</v>
      </c>
      <c r="N285" s="11">
        <f t="shared" si="60"/>
        <v>0</v>
      </c>
      <c r="O285" s="11">
        <f t="shared" si="61"/>
        <v>0</v>
      </c>
      <c r="P285" s="11">
        <f t="shared" si="62"/>
        <v>0</v>
      </c>
      <c r="Q285" s="11"/>
      <c r="R285" s="11">
        <f t="shared" si="63"/>
        <v>0</v>
      </c>
      <c r="S285" s="11">
        <f t="shared" si="64"/>
        <v>0</v>
      </c>
      <c r="T285" s="11">
        <f t="shared" si="55"/>
        <v>0</v>
      </c>
      <c r="U285" s="11">
        <f t="shared" si="56"/>
        <v>0</v>
      </c>
      <c r="V285" s="11">
        <f t="shared" si="57"/>
        <v>0</v>
      </c>
      <c r="W285" s="11"/>
      <c r="X285" s="11">
        <f t="shared" si="58"/>
        <v>0</v>
      </c>
      <c r="Y285" s="4"/>
    </row>
    <row r="286" spans="4:25" ht="18">
      <c r="D286" s="19"/>
      <c r="E286" s="19">
        <f t="shared" si="51"/>
        <v>0</v>
      </c>
      <c r="F286" s="19">
        <f t="shared" si="52"/>
        <v>0</v>
      </c>
      <c r="G286" s="4"/>
      <c r="H286" s="1">
        <f t="shared" si="53"/>
        <v>22</v>
      </c>
      <c r="I286" s="14">
        <v>255</v>
      </c>
      <c r="J286" s="14">
        <f t="shared" si="54"/>
        <v>0</v>
      </c>
      <c r="K286" s="11">
        <f t="shared" si="65"/>
        <v>0</v>
      </c>
      <c r="L286" s="11">
        <f t="shared" si="59"/>
        <v>0</v>
      </c>
      <c r="M286" s="11">
        <f t="shared" si="66"/>
        <v>0</v>
      </c>
      <c r="N286" s="11">
        <f t="shared" si="60"/>
        <v>0</v>
      </c>
      <c r="O286" s="11">
        <f t="shared" si="61"/>
        <v>0</v>
      </c>
      <c r="P286" s="11">
        <f t="shared" si="62"/>
        <v>0</v>
      </c>
      <c r="Q286" s="11"/>
      <c r="R286" s="11">
        <f t="shared" si="63"/>
        <v>0</v>
      </c>
      <c r="S286" s="11">
        <f t="shared" si="64"/>
        <v>0</v>
      </c>
      <c r="T286" s="11">
        <f t="shared" si="55"/>
        <v>0</v>
      </c>
      <c r="U286" s="11">
        <f t="shared" si="56"/>
        <v>0</v>
      </c>
      <c r="V286" s="11">
        <f t="shared" si="57"/>
        <v>0</v>
      </c>
      <c r="W286" s="11"/>
      <c r="X286" s="11">
        <f t="shared" si="58"/>
        <v>0</v>
      </c>
      <c r="Y286" s="4"/>
    </row>
    <row r="287" spans="4:25" ht="18">
      <c r="D287" s="19"/>
      <c r="E287" s="19">
        <f t="shared" si="51"/>
        <v>0</v>
      </c>
      <c r="F287" s="19">
        <f t="shared" si="52"/>
        <v>0</v>
      </c>
      <c r="G287" s="4"/>
      <c r="H287" s="1">
        <f t="shared" si="53"/>
        <v>22</v>
      </c>
      <c r="I287" s="14">
        <v>256</v>
      </c>
      <c r="J287" s="14">
        <f t="shared" si="54"/>
        <v>0</v>
      </c>
      <c r="K287" s="11">
        <f t="shared" si="65"/>
        <v>0</v>
      </c>
      <c r="L287" s="11">
        <f t="shared" si="59"/>
        <v>0</v>
      </c>
      <c r="M287" s="11">
        <f t="shared" si="66"/>
        <v>0</v>
      </c>
      <c r="N287" s="11">
        <f t="shared" si="60"/>
        <v>0</v>
      </c>
      <c r="O287" s="11">
        <f t="shared" si="61"/>
        <v>0</v>
      </c>
      <c r="P287" s="11">
        <f t="shared" si="62"/>
        <v>0</v>
      </c>
      <c r="Q287" s="11"/>
      <c r="R287" s="11">
        <f t="shared" si="63"/>
        <v>0</v>
      </c>
      <c r="S287" s="11">
        <f t="shared" si="64"/>
        <v>0</v>
      </c>
      <c r="T287" s="11">
        <f t="shared" si="55"/>
        <v>0</v>
      </c>
      <c r="U287" s="11">
        <f t="shared" si="56"/>
        <v>0</v>
      </c>
      <c r="V287" s="11">
        <f t="shared" si="57"/>
        <v>0</v>
      </c>
      <c r="W287" s="11"/>
      <c r="X287" s="11">
        <f t="shared" si="58"/>
        <v>0</v>
      </c>
      <c r="Y287" s="4"/>
    </row>
    <row r="288" spans="4:25" ht="18">
      <c r="D288" s="19"/>
      <c r="E288" s="19">
        <f aca="true" t="shared" si="67" ref="E288:E351">U288*$E$25</f>
        <v>0</v>
      </c>
      <c r="F288" s="19">
        <f aca="true" t="shared" si="68" ref="F288:F351">IF(J288&gt;0,$D$32-E288,0)</f>
        <v>0</v>
      </c>
      <c r="G288" s="4"/>
      <c r="H288" s="1">
        <f t="shared" si="53"/>
        <v>22</v>
      </c>
      <c r="I288" s="14">
        <v>257</v>
      </c>
      <c r="J288" s="14">
        <f t="shared" si="54"/>
        <v>0</v>
      </c>
      <c r="K288" s="11">
        <f t="shared" si="65"/>
        <v>0</v>
      </c>
      <c r="L288" s="11">
        <f t="shared" si="59"/>
        <v>0</v>
      </c>
      <c r="M288" s="11">
        <f t="shared" si="66"/>
        <v>0</v>
      </c>
      <c r="N288" s="11">
        <f t="shared" si="60"/>
        <v>0</v>
      </c>
      <c r="O288" s="11">
        <f t="shared" si="61"/>
        <v>0</v>
      </c>
      <c r="P288" s="11">
        <f t="shared" si="62"/>
        <v>0</v>
      </c>
      <c r="Q288" s="11"/>
      <c r="R288" s="11">
        <f t="shared" si="63"/>
        <v>0</v>
      </c>
      <c r="S288" s="11">
        <f t="shared" si="64"/>
        <v>0</v>
      </c>
      <c r="T288" s="11">
        <f t="shared" si="55"/>
        <v>0</v>
      </c>
      <c r="U288" s="11">
        <f t="shared" si="56"/>
        <v>0</v>
      </c>
      <c r="V288" s="11">
        <f t="shared" si="57"/>
        <v>0</v>
      </c>
      <c r="W288" s="11"/>
      <c r="X288" s="11">
        <f t="shared" si="58"/>
        <v>0</v>
      </c>
      <c r="Y288" s="4"/>
    </row>
    <row r="289" spans="4:25" ht="18">
      <c r="D289" s="19"/>
      <c r="E289" s="19">
        <f t="shared" si="67"/>
        <v>0</v>
      </c>
      <c r="F289" s="19">
        <f t="shared" si="68"/>
        <v>0</v>
      </c>
      <c r="G289" s="4"/>
      <c r="H289" s="1">
        <f aca="true" t="shared" si="69" ref="H289:H352">1+INT(I289/12)</f>
        <v>22</v>
      </c>
      <c r="I289" s="14">
        <v>258</v>
      </c>
      <c r="J289" s="14">
        <f aca="true" t="shared" si="70" ref="J289:J352">IF(I289&lt;=$D$7,I289,0)</f>
        <v>0</v>
      </c>
      <c r="K289" s="11">
        <f t="shared" si="65"/>
        <v>0</v>
      </c>
      <c r="L289" s="11">
        <f t="shared" si="59"/>
        <v>0</v>
      </c>
      <c r="M289" s="11">
        <f t="shared" si="66"/>
        <v>0</v>
      </c>
      <c r="N289" s="11">
        <f t="shared" si="60"/>
        <v>0</v>
      </c>
      <c r="O289" s="11">
        <f t="shared" si="61"/>
        <v>0</v>
      </c>
      <c r="P289" s="11">
        <f t="shared" si="62"/>
        <v>0</v>
      </c>
      <c r="Q289" s="11"/>
      <c r="R289" s="11">
        <f t="shared" si="63"/>
        <v>0</v>
      </c>
      <c r="S289" s="11">
        <f t="shared" si="64"/>
        <v>0</v>
      </c>
      <c r="T289" s="11">
        <f aca="true" t="shared" si="71" ref="T289:T352">IF(J289&gt;0,(1-S289)*$D$6,0)</f>
        <v>0</v>
      </c>
      <c r="U289" s="11">
        <f aca="true" t="shared" si="72" ref="U289:U352">T289+R289</f>
        <v>0</v>
      </c>
      <c r="V289" s="11">
        <f aca="true" t="shared" si="73" ref="V289:V352">IF(J289&gt;0,V288+U289,0)</f>
        <v>0</v>
      </c>
      <c r="W289" s="11"/>
      <c r="X289" s="11">
        <f aca="true" t="shared" si="74" ref="X289:X352">M289-U289</f>
        <v>0</v>
      </c>
      <c r="Y289" s="4"/>
    </row>
    <row r="290" spans="4:25" ht="18">
      <c r="D290" s="19"/>
      <c r="E290" s="19">
        <f t="shared" si="67"/>
        <v>0</v>
      </c>
      <c r="F290" s="19">
        <f t="shared" si="68"/>
        <v>0</v>
      </c>
      <c r="G290" s="4"/>
      <c r="H290" s="1">
        <f t="shared" si="69"/>
        <v>22</v>
      </c>
      <c r="I290" s="14">
        <v>259</v>
      </c>
      <c r="J290" s="14">
        <f t="shared" si="70"/>
        <v>0</v>
      </c>
      <c r="K290" s="11">
        <f t="shared" si="65"/>
        <v>0</v>
      </c>
      <c r="L290" s="11">
        <f aca="true" t="shared" si="75" ref="L290:L353">M290-K290</f>
        <v>0</v>
      </c>
      <c r="M290" s="11">
        <f t="shared" si="66"/>
        <v>0</v>
      </c>
      <c r="N290" s="11">
        <f aca="true" t="shared" si="76" ref="N290:N353">IF(K290&gt;0,N289+K290,0)</f>
        <v>0</v>
      </c>
      <c r="O290" s="11">
        <f aca="true" t="shared" si="77" ref="O290:O353">IF(J290&gt;0,O289+L290,0)</f>
        <v>0</v>
      </c>
      <c r="P290" s="11">
        <f aca="true" t="shared" si="78" ref="P290:P353">O290+N290</f>
        <v>0</v>
      </c>
      <c r="Q290" s="11"/>
      <c r="R290" s="11">
        <f aca="true" t="shared" si="79" ref="R290:R353">IF(J290&gt;0,1/$D$7,0)</f>
        <v>0</v>
      </c>
      <c r="S290" s="11">
        <f aca="true" t="shared" si="80" ref="S290:S353">IF(J290&gt;0,S289+R290,0)</f>
        <v>0</v>
      </c>
      <c r="T290" s="11">
        <f t="shared" si="71"/>
        <v>0</v>
      </c>
      <c r="U290" s="11">
        <f t="shared" si="72"/>
        <v>0</v>
      </c>
      <c r="V290" s="11">
        <f t="shared" si="73"/>
        <v>0</v>
      </c>
      <c r="W290" s="11"/>
      <c r="X290" s="11">
        <f t="shared" si="74"/>
        <v>0</v>
      </c>
      <c r="Y290" s="4"/>
    </row>
    <row r="291" spans="4:25" ht="18">
      <c r="D291" s="19"/>
      <c r="E291" s="19">
        <f t="shared" si="67"/>
        <v>0</v>
      </c>
      <c r="F291" s="19">
        <f t="shared" si="68"/>
        <v>0</v>
      </c>
      <c r="G291" s="4"/>
      <c r="H291" s="1">
        <f t="shared" si="69"/>
        <v>22</v>
      </c>
      <c r="I291" s="14">
        <v>260</v>
      </c>
      <c r="J291" s="14">
        <f t="shared" si="70"/>
        <v>0</v>
      </c>
      <c r="K291" s="11">
        <f t="shared" si="65"/>
        <v>0</v>
      </c>
      <c r="L291" s="11">
        <f t="shared" si="75"/>
        <v>0</v>
      </c>
      <c r="M291" s="11">
        <f t="shared" si="66"/>
        <v>0</v>
      </c>
      <c r="N291" s="11">
        <f t="shared" si="76"/>
        <v>0</v>
      </c>
      <c r="O291" s="11">
        <f t="shared" si="77"/>
        <v>0</v>
      </c>
      <c r="P291" s="11">
        <f t="shared" si="78"/>
        <v>0</v>
      </c>
      <c r="Q291" s="11"/>
      <c r="R291" s="11">
        <f t="shared" si="79"/>
        <v>0</v>
      </c>
      <c r="S291" s="11">
        <f t="shared" si="80"/>
        <v>0</v>
      </c>
      <c r="T291" s="11">
        <f t="shared" si="71"/>
        <v>0</v>
      </c>
      <c r="U291" s="11">
        <f t="shared" si="72"/>
        <v>0</v>
      </c>
      <c r="V291" s="11">
        <f t="shared" si="73"/>
        <v>0</v>
      </c>
      <c r="W291" s="11"/>
      <c r="X291" s="11">
        <f t="shared" si="74"/>
        <v>0</v>
      </c>
      <c r="Y291" s="4"/>
    </row>
    <row r="292" spans="4:25" ht="18">
      <c r="D292" s="19"/>
      <c r="E292" s="19">
        <f t="shared" si="67"/>
        <v>0</v>
      </c>
      <c r="F292" s="19">
        <f t="shared" si="68"/>
        <v>0</v>
      </c>
      <c r="G292" s="4"/>
      <c r="H292" s="1">
        <f t="shared" si="69"/>
        <v>22</v>
      </c>
      <c r="I292" s="14">
        <v>261</v>
      </c>
      <c r="J292" s="14">
        <f t="shared" si="70"/>
        <v>0</v>
      </c>
      <c r="K292" s="11">
        <f t="shared" si="65"/>
        <v>0</v>
      </c>
      <c r="L292" s="11">
        <f t="shared" si="75"/>
        <v>0</v>
      </c>
      <c r="M292" s="11">
        <f t="shared" si="66"/>
        <v>0</v>
      </c>
      <c r="N292" s="11">
        <f t="shared" si="76"/>
        <v>0</v>
      </c>
      <c r="O292" s="11">
        <f t="shared" si="77"/>
        <v>0</v>
      </c>
      <c r="P292" s="11">
        <f t="shared" si="78"/>
        <v>0</v>
      </c>
      <c r="Q292" s="11"/>
      <c r="R292" s="11">
        <f t="shared" si="79"/>
        <v>0</v>
      </c>
      <c r="S292" s="11">
        <f t="shared" si="80"/>
        <v>0</v>
      </c>
      <c r="T292" s="11">
        <f t="shared" si="71"/>
        <v>0</v>
      </c>
      <c r="U292" s="11">
        <f t="shared" si="72"/>
        <v>0</v>
      </c>
      <c r="V292" s="11">
        <f t="shared" si="73"/>
        <v>0</v>
      </c>
      <c r="W292" s="11"/>
      <c r="X292" s="11">
        <f t="shared" si="74"/>
        <v>0</v>
      </c>
      <c r="Y292" s="4"/>
    </row>
    <row r="293" spans="4:25" ht="18">
      <c r="D293" s="19"/>
      <c r="E293" s="19">
        <f t="shared" si="67"/>
        <v>0</v>
      </c>
      <c r="F293" s="19">
        <f t="shared" si="68"/>
        <v>0</v>
      </c>
      <c r="G293" s="4"/>
      <c r="H293" s="1">
        <f t="shared" si="69"/>
        <v>22</v>
      </c>
      <c r="I293" s="14">
        <v>262</v>
      </c>
      <c r="J293" s="14">
        <f t="shared" si="70"/>
        <v>0</v>
      </c>
      <c r="K293" s="11">
        <f t="shared" si="65"/>
        <v>0</v>
      </c>
      <c r="L293" s="11">
        <f t="shared" si="75"/>
        <v>0</v>
      </c>
      <c r="M293" s="11">
        <f t="shared" si="66"/>
        <v>0</v>
      </c>
      <c r="N293" s="11">
        <f t="shared" si="76"/>
        <v>0</v>
      </c>
      <c r="O293" s="11">
        <f t="shared" si="77"/>
        <v>0</v>
      </c>
      <c r="P293" s="11">
        <f t="shared" si="78"/>
        <v>0</v>
      </c>
      <c r="Q293" s="11"/>
      <c r="R293" s="11">
        <f t="shared" si="79"/>
        <v>0</v>
      </c>
      <c r="S293" s="11">
        <f t="shared" si="80"/>
        <v>0</v>
      </c>
      <c r="T293" s="11">
        <f t="shared" si="71"/>
        <v>0</v>
      </c>
      <c r="U293" s="11">
        <f t="shared" si="72"/>
        <v>0</v>
      </c>
      <c r="V293" s="11">
        <f t="shared" si="73"/>
        <v>0</v>
      </c>
      <c r="W293" s="11"/>
      <c r="X293" s="11">
        <f t="shared" si="74"/>
        <v>0</v>
      </c>
      <c r="Y293" s="4"/>
    </row>
    <row r="294" spans="4:25" ht="18">
      <c r="D294" s="19"/>
      <c r="E294" s="19">
        <f t="shared" si="67"/>
        <v>0</v>
      </c>
      <c r="F294" s="19">
        <f t="shared" si="68"/>
        <v>0</v>
      </c>
      <c r="G294" s="4"/>
      <c r="H294" s="1">
        <f t="shared" si="69"/>
        <v>22</v>
      </c>
      <c r="I294" s="14">
        <v>263</v>
      </c>
      <c r="J294" s="14">
        <f t="shared" si="70"/>
        <v>0</v>
      </c>
      <c r="K294" s="11">
        <f t="shared" si="65"/>
        <v>0</v>
      </c>
      <c r="L294" s="11">
        <f t="shared" si="75"/>
        <v>0</v>
      </c>
      <c r="M294" s="11">
        <f t="shared" si="66"/>
        <v>0</v>
      </c>
      <c r="N294" s="11">
        <f t="shared" si="76"/>
        <v>0</v>
      </c>
      <c r="O294" s="11">
        <f t="shared" si="77"/>
        <v>0</v>
      </c>
      <c r="P294" s="11">
        <f t="shared" si="78"/>
        <v>0</v>
      </c>
      <c r="Q294" s="11"/>
      <c r="R294" s="11">
        <f t="shared" si="79"/>
        <v>0</v>
      </c>
      <c r="S294" s="11">
        <f t="shared" si="80"/>
        <v>0</v>
      </c>
      <c r="T294" s="11">
        <f t="shared" si="71"/>
        <v>0</v>
      </c>
      <c r="U294" s="11">
        <f t="shared" si="72"/>
        <v>0</v>
      </c>
      <c r="V294" s="11">
        <f t="shared" si="73"/>
        <v>0</v>
      </c>
      <c r="W294" s="11"/>
      <c r="X294" s="11">
        <f t="shared" si="74"/>
        <v>0</v>
      </c>
      <c r="Y294" s="4"/>
    </row>
    <row r="295" spans="4:25" ht="18">
      <c r="D295" s="19"/>
      <c r="E295" s="19">
        <f t="shared" si="67"/>
        <v>0</v>
      </c>
      <c r="F295" s="19">
        <f t="shared" si="68"/>
        <v>0</v>
      </c>
      <c r="G295" s="4"/>
      <c r="H295" s="1">
        <f t="shared" si="69"/>
        <v>23</v>
      </c>
      <c r="I295" s="14">
        <v>264</v>
      </c>
      <c r="J295" s="14">
        <f t="shared" si="70"/>
        <v>0</v>
      </c>
      <c r="K295" s="11">
        <f t="shared" si="65"/>
        <v>0</v>
      </c>
      <c r="L295" s="11">
        <f t="shared" si="75"/>
        <v>0</v>
      </c>
      <c r="M295" s="11">
        <f t="shared" si="66"/>
        <v>0</v>
      </c>
      <c r="N295" s="11">
        <f t="shared" si="76"/>
        <v>0</v>
      </c>
      <c r="O295" s="11">
        <f t="shared" si="77"/>
        <v>0</v>
      </c>
      <c r="P295" s="11">
        <f t="shared" si="78"/>
        <v>0</v>
      </c>
      <c r="Q295" s="11"/>
      <c r="R295" s="11">
        <f t="shared" si="79"/>
        <v>0</v>
      </c>
      <c r="S295" s="11">
        <f t="shared" si="80"/>
        <v>0</v>
      </c>
      <c r="T295" s="11">
        <f t="shared" si="71"/>
        <v>0</v>
      </c>
      <c r="U295" s="11">
        <f t="shared" si="72"/>
        <v>0</v>
      </c>
      <c r="V295" s="11">
        <f t="shared" si="73"/>
        <v>0</v>
      </c>
      <c r="W295" s="11"/>
      <c r="X295" s="11">
        <f t="shared" si="74"/>
        <v>0</v>
      </c>
      <c r="Y295" s="4"/>
    </row>
    <row r="296" spans="4:25" ht="18">
      <c r="D296" s="19"/>
      <c r="E296" s="19">
        <f t="shared" si="67"/>
        <v>0</v>
      </c>
      <c r="F296" s="19">
        <f t="shared" si="68"/>
        <v>0</v>
      </c>
      <c r="G296" s="4"/>
      <c r="H296" s="1">
        <f t="shared" si="69"/>
        <v>23</v>
      </c>
      <c r="I296" s="14">
        <v>265</v>
      </c>
      <c r="J296" s="14">
        <f t="shared" si="70"/>
        <v>0</v>
      </c>
      <c r="K296" s="11">
        <f t="shared" si="65"/>
        <v>0</v>
      </c>
      <c r="L296" s="11">
        <f t="shared" si="75"/>
        <v>0</v>
      </c>
      <c r="M296" s="11">
        <f t="shared" si="66"/>
        <v>0</v>
      </c>
      <c r="N296" s="11">
        <f t="shared" si="76"/>
        <v>0</v>
      </c>
      <c r="O296" s="11">
        <f t="shared" si="77"/>
        <v>0</v>
      </c>
      <c r="P296" s="11">
        <f t="shared" si="78"/>
        <v>0</v>
      </c>
      <c r="Q296" s="11"/>
      <c r="R296" s="11">
        <f t="shared" si="79"/>
        <v>0</v>
      </c>
      <c r="S296" s="11">
        <f t="shared" si="80"/>
        <v>0</v>
      </c>
      <c r="T296" s="11">
        <f t="shared" si="71"/>
        <v>0</v>
      </c>
      <c r="U296" s="11">
        <f t="shared" si="72"/>
        <v>0</v>
      </c>
      <c r="V296" s="11">
        <f t="shared" si="73"/>
        <v>0</v>
      </c>
      <c r="W296" s="11"/>
      <c r="X296" s="11">
        <f t="shared" si="74"/>
        <v>0</v>
      </c>
      <c r="Y296" s="4"/>
    </row>
    <row r="297" spans="4:25" ht="18">
      <c r="D297" s="19"/>
      <c r="E297" s="19">
        <f t="shared" si="67"/>
        <v>0</v>
      </c>
      <c r="F297" s="19">
        <f t="shared" si="68"/>
        <v>0</v>
      </c>
      <c r="G297" s="4"/>
      <c r="H297" s="1">
        <f t="shared" si="69"/>
        <v>23</v>
      </c>
      <c r="I297" s="14">
        <v>266</v>
      </c>
      <c r="J297" s="14">
        <f t="shared" si="70"/>
        <v>0</v>
      </c>
      <c r="K297" s="11">
        <f t="shared" si="65"/>
        <v>0</v>
      </c>
      <c r="L297" s="11">
        <f t="shared" si="75"/>
        <v>0</v>
      </c>
      <c r="M297" s="11">
        <f t="shared" si="66"/>
        <v>0</v>
      </c>
      <c r="N297" s="11">
        <f t="shared" si="76"/>
        <v>0</v>
      </c>
      <c r="O297" s="11">
        <f t="shared" si="77"/>
        <v>0</v>
      </c>
      <c r="P297" s="11">
        <f t="shared" si="78"/>
        <v>0</v>
      </c>
      <c r="Q297" s="11"/>
      <c r="R297" s="11">
        <f t="shared" si="79"/>
        <v>0</v>
      </c>
      <c r="S297" s="11">
        <f t="shared" si="80"/>
        <v>0</v>
      </c>
      <c r="T297" s="11">
        <f t="shared" si="71"/>
        <v>0</v>
      </c>
      <c r="U297" s="11">
        <f t="shared" si="72"/>
        <v>0</v>
      </c>
      <c r="V297" s="11">
        <f t="shared" si="73"/>
        <v>0</v>
      </c>
      <c r="W297" s="11"/>
      <c r="X297" s="11">
        <f t="shared" si="74"/>
        <v>0</v>
      </c>
      <c r="Y297" s="4"/>
    </row>
    <row r="298" spans="4:25" ht="18">
      <c r="D298" s="19"/>
      <c r="E298" s="19">
        <f t="shared" si="67"/>
        <v>0</v>
      </c>
      <c r="F298" s="19">
        <f t="shared" si="68"/>
        <v>0</v>
      </c>
      <c r="G298" s="4"/>
      <c r="H298" s="1">
        <f t="shared" si="69"/>
        <v>23</v>
      </c>
      <c r="I298" s="14">
        <v>267</v>
      </c>
      <c r="J298" s="14">
        <f t="shared" si="70"/>
        <v>0</v>
      </c>
      <c r="K298" s="11">
        <f t="shared" si="65"/>
        <v>0</v>
      </c>
      <c r="L298" s="11">
        <f t="shared" si="75"/>
        <v>0</v>
      </c>
      <c r="M298" s="11">
        <f t="shared" si="66"/>
        <v>0</v>
      </c>
      <c r="N298" s="11">
        <f t="shared" si="76"/>
        <v>0</v>
      </c>
      <c r="O298" s="11">
        <f t="shared" si="77"/>
        <v>0</v>
      </c>
      <c r="P298" s="11">
        <f t="shared" si="78"/>
        <v>0</v>
      </c>
      <c r="Q298" s="11"/>
      <c r="R298" s="11">
        <f t="shared" si="79"/>
        <v>0</v>
      </c>
      <c r="S298" s="11">
        <f t="shared" si="80"/>
        <v>0</v>
      </c>
      <c r="T298" s="11">
        <f t="shared" si="71"/>
        <v>0</v>
      </c>
      <c r="U298" s="11">
        <f t="shared" si="72"/>
        <v>0</v>
      </c>
      <c r="V298" s="11">
        <f t="shared" si="73"/>
        <v>0</v>
      </c>
      <c r="W298" s="11"/>
      <c r="X298" s="11">
        <f t="shared" si="74"/>
        <v>0</v>
      </c>
      <c r="Y298" s="4"/>
    </row>
    <row r="299" spans="4:25" ht="18">
      <c r="D299" s="19"/>
      <c r="E299" s="19">
        <f t="shared" si="67"/>
        <v>0</v>
      </c>
      <c r="F299" s="19">
        <f t="shared" si="68"/>
        <v>0</v>
      </c>
      <c r="G299" s="4"/>
      <c r="H299" s="1">
        <f t="shared" si="69"/>
        <v>23</v>
      </c>
      <c r="I299" s="14">
        <v>268</v>
      </c>
      <c r="J299" s="14">
        <f t="shared" si="70"/>
        <v>0</v>
      </c>
      <c r="K299" s="11">
        <f t="shared" si="65"/>
        <v>0</v>
      </c>
      <c r="L299" s="11">
        <f t="shared" si="75"/>
        <v>0</v>
      </c>
      <c r="M299" s="11">
        <f t="shared" si="66"/>
        <v>0</v>
      </c>
      <c r="N299" s="11">
        <f t="shared" si="76"/>
        <v>0</v>
      </c>
      <c r="O299" s="11">
        <f t="shared" si="77"/>
        <v>0</v>
      </c>
      <c r="P299" s="11">
        <f t="shared" si="78"/>
        <v>0</v>
      </c>
      <c r="Q299" s="11"/>
      <c r="R299" s="11">
        <f t="shared" si="79"/>
        <v>0</v>
      </c>
      <c r="S299" s="11">
        <f t="shared" si="80"/>
        <v>0</v>
      </c>
      <c r="T299" s="11">
        <f t="shared" si="71"/>
        <v>0</v>
      </c>
      <c r="U299" s="11">
        <f t="shared" si="72"/>
        <v>0</v>
      </c>
      <c r="V299" s="11">
        <f t="shared" si="73"/>
        <v>0</v>
      </c>
      <c r="W299" s="11"/>
      <c r="X299" s="11">
        <f t="shared" si="74"/>
        <v>0</v>
      </c>
      <c r="Y299" s="4"/>
    </row>
    <row r="300" spans="4:25" ht="18">
      <c r="D300" s="19"/>
      <c r="E300" s="19">
        <f t="shared" si="67"/>
        <v>0</v>
      </c>
      <c r="F300" s="19">
        <f t="shared" si="68"/>
        <v>0</v>
      </c>
      <c r="G300" s="4"/>
      <c r="H300" s="1">
        <f t="shared" si="69"/>
        <v>23</v>
      </c>
      <c r="I300" s="14">
        <v>269</v>
      </c>
      <c r="J300" s="14">
        <f t="shared" si="70"/>
        <v>0</v>
      </c>
      <c r="K300" s="11">
        <f t="shared" si="65"/>
        <v>0</v>
      </c>
      <c r="L300" s="11">
        <f t="shared" si="75"/>
        <v>0</v>
      </c>
      <c r="M300" s="11">
        <f t="shared" si="66"/>
        <v>0</v>
      </c>
      <c r="N300" s="11">
        <f t="shared" si="76"/>
        <v>0</v>
      </c>
      <c r="O300" s="11">
        <f t="shared" si="77"/>
        <v>0</v>
      </c>
      <c r="P300" s="11">
        <f t="shared" si="78"/>
        <v>0</v>
      </c>
      <c r="Q300" s="11"/>
      <c r="R300" s="11">
        <f t="shared" si="79"/>
        <v>0</v>
      </c>
      <c r="S300" s="11">
        <f t="shared" si="80"/>
        <v>0</v>
      </c>
      <c r="T300" s="11">
        <f t="shared" si="71"/>
        <v>0</v>
      </c>
      <c r="U300" s="11">
        <f t="shared" si="72"/>
        <v>0</v>
      </c>
      <c r="V300" s="11">
        <f t="shared" si="73"/>
        <v>0</v>
      </c>
      <c r="W300" s="11"/>
      <c r="X300" s="11">
        <f t="shared" si="74"/>
        <v>0</v>
      </c>
      <c r="Y300" s="4"/>
    </row>
    <row r="301" spans="4:25" ht="18">
      <c r="D301" s="19"/>
      <c r="E301" s="19">
        <f t="shared" si="67"/>
        <v>0</v>
      </c>
      <c r="F301" s="19">
        <f t="shared" si="68"/>
        <v>0</v>
      </c>
      <c r="G301" s="4"/>
      <c r="H301" s="1">
        <f t="shared" si="69"/>
        <v>23</v>
      </c>
      <c r="I301" s="14">
        <v>270</v>
      </c>
      <c r="J301" s="14">
        <f t="shared" si="70"/>
        <v>0</v>
      </c>
      <c r="K301" s="11">
        <f t="shared" si="65"/>
        <v>0</v>
      </c>
      <c r="L301" s="11">
        <f t="shared" si="75"/>
        <v>0</v>
      </c>
      <c r="M301" s="11">
        <f t="shared" si="66"/>
        <v>0</v>
      </c>
      <c r="N301" s="11">
        <f t="shared" si="76"/>
        <v>0</v>
      </c>
      <c r="O301" s="11">
        <f t="shared" si="77"/>
        <v>0</v>
      </c>
      <c r="P301" s="11">
        <f t="shared" si="78"/>
        <v>0</v>
      </c>
      <c r="Q301" s="11"/>
      <c r="R301" s="11">
        <f t="shared" si="79"/>
        <v>0</v>
      </c>
      <c r="S301" s="11">
        <f t="shared" si="80"/>
        <v>0</v>
      </c>
      <c r="T301" s="11">
        <f t="shared" si="71"/>
        <v>0</v>
      </c>
      <c r="U301" s="11">
        <f t="shared" si="72"/>
        <v>0</v>
      </c>
      <c r="V301" s="11">
        <f t="shared" si="73"/>
        <v>0</v>
      </c>
      <c r="W301" s="11"/>
      <c r="X301" s="11">
        <f t="shared" si="74"/>
        <v>0</v>
      </c>
      <c r="Y301" s="4"/>
    </row>
    <row r="302" spans="4:25" ht="18">
      <c r="D302" s="19"/>
      <c r="E302" s="19">
        <f t="shared" si="67"/>
        <v>0</v>
      </c>
      <c r="F302" s="19">
        <f t="shared" si="68"/>
        <v>0</v>
      </c>
      <c r="G302" s="4"/>
      <c r="H302" s="1">
        <f t="shared" si="69"/>
        <v>23</v>
      </c>
      <c r="I302" s="14">
        <v>271</v>
      </c>
      <c r="J302" s="14">
        <f t="shared" si="70"/>
        <v>0</v>
      </c>
      <c r="K302" s="11">
        <f t="shared" si="65"/>
        <v>0</v>
      </c>
      <c r="L302" s="11">
        <f t="shared" si="75"/>
        <v>0</v>
      </c>
      <c r="M302" s="11">
        <f t="shared" si="66"/>
        <v>0</v>
      </c>
      <c r="N302" s="11">
        <f t="shared" si="76"/>
        <v>0</v>
      </c>
      <c r="O302" s="11">
        <f t="shared" si="77"/>
        <v>0</v>
      </c>
      <c r="P302" s="11">
        <f t="shared" si="78"/>
        <v>0</v>
      </c>
      <c r="Q302" s="11"/>
      <c r="R302" s="11">
        <f t="shared" si="79"/>
        <v>0</v>
      </c>
      <c r="S302" s="11">
        <f t="shared" si="80"/>
        <v>0</v>
      </c>
      <c r="T302" s="11">
        <f t="shared" si="71"/>
        <v>0</v>
      </c>
      <c r="U302" s="11">
        <f t="shared" si="72"/>
        <v>0</v>
      </c>
      <c r="V302" s="11">
        <f t="shared" si="73"/>
        <v>0</v>
      </c>
      <c r="W302" s="11"/>
      <c r="X302" s="11">
        <f t="shared" si="74"/>
        <v>0</v>
      </c>
      <c r="Y302" s="4"/>
    </row>
    <row r="303" spans="4:25" ht="18">
      <c r="D303" s="19"/>
      <c r="E303" s="19">
        <f t="shared" si="67"/>
        <v>0</v>
      </c>
      <c r="F303" s="19">
        <f t="shared" si="68"/>
        <v>0</v>
      </c>
      <c r="G303" s="4"/>
      <c r="H303" s="1">
        <f t="shared" si="69"/>
        <v>23</v>
      </c>
      <c r="I303" s="14">
        <v>272</v>
      </c>
      <c r="J303" s="14">
        <f t="shared" si="70"/>
        <v>0</v>
      </c>
      <c r="K303" s="11">
        <f t="shared" si="65"/>
        <v>0</v>
      </c>
      <c r="L303" s="11">
        <f t="shared" si="75"/>
        <v>0</v>
      </c>
      <c r="M303" s="11">
        <f t="shared" si="66"/>
        <v>0</v>
      </c>
      <c r="N303" s="11">
        <f t="shared" si="76"/>
        <v>0</v>
      </c>
      <c r="O303" s="11">
        <f t="shared" si="77"/>
        <v>0</v>
      </c>
      <c r="P303" s="11">
        <f t="shared" si="78"/>
        <v>0</v>
      </c>
      <c r="Q303" s="11"/>
      <c r="R303" s="11">
        <f t="shared" si="79"/>
        <v>0</v>
      </c>
      <c r="S303" s="11">
        <f t="shared" si="80"/>
        <v>0</v>
      </c>
      <c r="T303" s="11">
        <f t="shared" si="71"/>
        <v>0</v>
      </c>
      <c r="U303" s="11">
        <f t="shared" si="72"/>
        <v>0</v>
      </c>
      <c r="V303" s="11">
        <f t="shared" si="73"/>
        <v>0</v>
      </c>
      <c r="W303" s="11"/>
      <c r="X303" s="11">
        <f t="shared" si="74"/>
        <v>0</v>
      </c>
      <c r="Y303" s="4"/>
    </row>
    <row r="304" spans="4:25" ht="18">
      <c r="D304" s="19"/>
      <c r="E304" s="19">
        <f t="shared" si="67"/>
        <v>0</v>
      </c>
      <c r="F304" s="19">
        <f t="shared" si="68"/>
        <v>0</v>
      </c>
      <c r="G304" s="4"/>
      <c r="H304" s="1">
        <f t="shared" si="69"/>
        <v>23</v>
      </c>
      <c r="I304" s="14">
        <v>273</v>
      </c>
      <c r="J304" s="14">
        <f t="shared" si="70"/>
        <v>0</v>
      </c>
      <c r="K304" s="11">
        <f t="shared" si="65"/>
        <v>0</v>
      </c>
      <c r="L304" s="11">
        <f t="shared" si="75"/>
        <v>0</v>
      </c>
      <c r="M304" s="11">
        <f t="shared" si="66"/>
        <v>0</v>
      </c>
      <c r="N304" s="11">
        <f t="shared" si="76"/>
        <v>0</v>
      </c>
      <c r="O304" s="11">
        <f t="shared" si="77"/>
        <v>0</v>
      </c>
      <c r="P304" s="11">
        <f t="shared" si="78"/>
        <v>0</v>
      </c>
      <c r="Q304" s="11"/>
      <c r="R304" s="11">
        <f t="shared" si="79"/>
        <v>0</v>
      </c>
      <c r="S304" s="11">
        <f t="shared" si="80"/>
        <v>0</v>
      </c>
      <c r="T304" s="11">
        <f t="shared" si="71"/>
        <v>0</v>
      </c>
      <c r="U304" s="11">
        <f t="shared" si="72"/>
        <v>0</v>
      </c>
      <c r="V304" s="11">
        <f t="shared" si="73"/>
        <v>0</v>
      </c>
      <c r="W304" s="11"/>
      <c r="X304" s="11">
        <f t="shared" si="74"/>
        <v>0</v>
      </c>
      <c r="Y304" s="4"/>
    </row>
    <row r="305" spans="4:25" ht="18">
      <c r="D305" s="19"/>
      <c r="E305" s="19">
        <f t="shared" si="67"/>
        <v>0</v>
      </c>
      <c r="F305" s="19">
        <f t="shared" si="68"/>
        <v>0</v>
      </c>
      <c r="G305" s="4"/>
      <c r="H305" s="1">
        <f t="shared" si="69"/>
        <v>23</v>
      </c>
      <c r="I305" s="14">
        <v>274</v>
      </c>
      <c r="J305" s="14">
        <f t="shared" si="70"/>
        <v>0</v>
      </c>
      <c r="K305" s="11">
        <f t="shared" si="65"/>
        <v>0</v>
      </c>
      <c r="L305" s="11">
        <f t="shared" si="75"/>
        <v>0</v>
      </c>
      <c r="M305" s="11">
        <f t="shared" si="66"/>
        <v>0</v>
      </c>
      <c r="N305" s="11">
        <f t="shared" si="76"/>
        <v>0</v>
      </c>
      <c r="O305" s="11">
        <f t="shared" si="77"/>
        <v>0</v>
      </c>
      <c r="P305" s="11">
        <f t="shared" si="78"/>
        <v>0</v>
      </c>
      <c r="Q305" s="11"/>
      <c r="R305" s="11">
        <f t="shared" si="79"/>
        <v>0</v>
      </c>
      <c r="S305" s="11">
        <f t="shared" si="80"/>
        <v>0</v>
      </c>
      <c r="T305" s="11">
        <f t="shared" si="71"/>
        <v>0</v>
      </c>
      <c r="U305" s="11">
        <f t="shared" si="72"/>
        <v>0</v>
      </c>
      <c r="V305" s="11">
        <f t="shared" si="73"/>
        <v>0</v>
      </c>
      <c r="W305" s="11"/>
      <c r="X305" s="11">
        <f t="shared" si="74"/>
        <v>0</v>
      </c>
      <c r="Y305" s="4"/>
    </row>
    <row r="306" spans="4:25" ht="18">
      <c r="D306" s="19"/>
      <c r="E306" s="19">
        <f t="shared" si="67"/>
        <v>0</v>
      </c>
      <c r="F306" s="19">
        <f t="shared" si="68"/>
        <v>0</v>
      </c>
      <c r="G306" s="4"/>
      <c r="H306" s="1">
        <f t="shared" si="69"/>
        <v>23</v>
      </c>
      <c r="I306" s="14">
        <v>275</v>
      </c>
      <c r="J306" s="14">
        <f t="shared" si="70"/>
        <v>0</v>
      </c>
      <c r="K306" s="11">
        <f t="shared" si="65"/>
        <v>0</v>
      </c>
      <c r="L306" s="11">
        <f t="shared" si="75"/>
        <v>0</v>
      </c>
      <c r="M306" s="11">
        <f t="shared" si="66"/>
        <v>0</v>
      </c>
      <c r="N306" s="11">
        <f t="shared" si="76"/>
        <v>0</v>
      </c>
      <c r="O306" s="11">
        <f t="shared" si="77"/>
        <v>0</v>
      </c>
      <c r="P306" s="11">
        <f t="shared" si="78"/>
        <v>0</v>
      </c>
      <c r="Q306" s="11"/>
      <c r="R306" s="11">
        <f t="shared" si="79"/>
        <v>0</v>
      </c>
      <c r="S306" s="11">
        <f t="shared" si="80"/>
        <v>0</v>
      </c>
      <c r="T306" s="11">
        <f t="shared" si="71"/>
        <v>0</v>
      </c>
      <c r="U306" s="11">
        <f t="shared" si="72"/>
        <v>0</v>
      </c>
      <c r="V306" s="11">
        <f t="shared" si="73"/>
        <v>0</v>
      </c>
      <c r="W306" s="11"/>
      <c r="X306" s="11">
        <f t="shared" si="74"/>
        <v>0</v>
      </c>
      <c r="Y306" s="4"/>
    </row>
    <row r="307" spans="4:25" ht="18">
      <c r="D307" s="19"/>
      <c r="E307" s="19">
        <f t="shared" si="67"/>
        <v>0</v>
      </c>
      <c r="F307" s="19">
        <f t="shared" si="68"/>
        <v>0</v>
      </c>
      <c r="G307" s="4"/>
      <c r="H307" s="1">
        <f t="shared" si="69"/>
        <v>24</v>
      </c>
      <c r="I307" s="14">
        <v>276</v>
      </c>
      <c r="J307" s="14">
        <f t="shared" si="70"/>
        <v>0</v>
      </c>
      <c r="K307" s="11">
        <f t="shared" si="65"/>
        <v>0</v>
      </c>
      <c r="L307" s="11">
        <f t="shared" si="75"/>
        <v>0</v>
      </c>
      <c r="M307" s="11">
        <f t="shared" si="66"/>
        <v>0</v>
      </c>
      <c r="N307" s="11">
        <f t="shared" si="76"/>
        <v>0</v>
      </c>
      <c r="O307" s="11">
        <f t="shared" si="77"/>
        <v>0</v>
      </c>
      <c r="P307" s="11">
        <f t="shared" si="78"/>
        <v>0</v>
      </c>
      <c r="Q307" s="11"/>
      <c r="R307" s="11">
        <f t="shared" si="79"/>
        <v>0</v>
      </c>
      <c r="S307" s="11">
        <f t="shared" si="80"/>
        <v>0</v>
      </c>
      <c r="T307" s="11">
        <f t="shared" si="71"/>
        <v>0</v>
      </c>
      <c r="U307" s="11">
        <f t="shared" si="72"/>
        <v>0</v>
      </c>
      <c r="V307" s="11">
        <f t="shared" si="73"/>
        <v>0</v>
      </c>
      <c r="W307" s="11"/>
      <c r="X307" s="11">
        <f t="shared" si="74"/>
        <v>0</v>
      </c>
      <c r="Y307" s="4"/>
    </row>
    <row r="308" spans="4:25" ht="18">
      <c r="D308" s="19"/>
      <c r="E308" s="19">
        <f t="shared" si="67"/>
        <v>0</v>
      </c>
      <c r="F308" s="19">
        <f t="shared" si="68"/>
        <v>0</v>
      </c>
      <c r="G308" s="4"/>
      <c r="H308" s="1">
        <f t="shared" si="69"/>
        <v>24</v>
      </c>
      <c r="I308" s="14">
        <v>277</v>
      </c>
      <c r="J308" s="14">
        <f t="shared" si="70"/>
        <v>0</v>
      </c>
      <c r="K308" s="11">
        <f t="shared" si="65"/>
        <v>0</v>
      </c>
      <c r="L308" s="11">
        <f t="shared" si="75"/>
        <v>0</v>
      </c>
      <c r="M308" s="11">
        <f t="shared" si="66"/>
        <v>0</v>
      </c>
      <c r="N308" s="11">
        <f t="shared" si="76"/>
        <v>0</v>
      </c>
      <c r="O308" s="11">
        <f t="shared" si="77"/>
        <v>0</v>
      </c>
      <c r="P308" s="11">
        <f t="shared" si="78"/>
        <v>0</v>
      </c>
      <c r="Q308" s="11"/>
      <c r="R308" s="11">
        <f t="shared" si="79"/>
        <v>0</v>
      </c>
      <c r="S308" s="11">
        <f t="shared" si="80"/>
        <v>0</v>
      </c>
      <c r="T308" s="11">
        <f t="shared" si="71"/>
        <v>0</v>
      </c>
      <c r="U308" s="11">
        <f t="shared" si="72"/>
        <v>0</v>
      </c>
      <c r="V308" s="11">
        <f t="shared" si="73"/>
        <v>0</v>
      </c>
      <c r="W308" s="11"/>
      <c r="X308" s="11">
        <f t="shared" si="74"/>
        <v>0</v>
      </c>
      <c r="Y308" s="4"/>
    </row>
    <row r="309" spans="4:25" ht="18">
      <c r="D309" s="19"/>
      <c r="E309" s="19">
        <f t="shared" si="67"/>
        <v>0</v>
      </c>
      <c r="F309" s="19">
        <f t="shared" si="68"/>
        <v>0</v>
      </c>
      <c r="G309" s="4"/>
      <c r="H309" s="1">
        <f t="shared" si="69"/>
        <v>24</v>
      </c>
      <c r="I309" s="14">
        <v>278</v>
      </c>
      <c r="J309" s="14">
        <f t="shared" si="70"/>
        <v>0</v>
      </c>
      <c r="K309" s="11">
        <f t="shared" si="65"/>
        <v>0</v>
      </c>
      <c r="L309" s="11">
        <f t="shared" si="75"/>
        <v>0</v>
      </c>
      <c r="M309" s="11">
        <f t="shared" si="66"/>
        <v>0</v>
      </c>
      <c r="N309" s="11">
        <f t="shared" si="76"/>
        <v>0</v>
      </c>
      <c r="O309" s="11">
        <f t="shared" si="77"/>
        <v>0</v>
      </c>
      <c r="P309" s="11">
        <f t="shared" si="78"/>
        <v>0</v>
      </c>
      <c r="Q309" s="11"/>
      <c r="R309" s="11">
        <f t="shared" si="79"/>
        <v>0</v>
      </c>
      <c r="S309" s="11">
        <f t="shared" si="80"/>
        <v>0</v>
      </c>
      <c r="T309" s="11">
        <f t="shared" si="71"/>
        <v>0</v>
      </c>
      <c r="U309" s="11">
        <f t="shared" si="72"/>
        <v>0</v>
      </c>
      <c r="V309" s="11">
        <f t="shared" si="73"/>
        <v>0</v>
      </c>
      <c r="W309" s="11"/>
      <c r="X309" s="11">
        <f t="shared" si="74"/>
        <v>0</v>
      </c>
      <c r="Y309" s="4"/>
    </row>
    <row r="310" spans="4:25" ht="18">
      <c r="D310" s="19"/>
      <c r="E310" s="19">
        <f t="shared" si="67"/>
        <v>0</v>
      </c>
      <c r="F310" s="19">
        <f t="shared" si="68"/>
        <v>0</v>
      </c>
      <c r="G310" s="4"/>
      <c r="H310" s="1">
        <f t="shared" si="69"/>
        <v>24</v>
      </c>
      <c r="I310" s="14">
        <v>279</v>
      </c>
      <c r="J310" s="14">
        <f t="shared" si="70"/>
        <v>0</v>
      </c>
      <c r="K310" s="11">
        <f t="shared" si="65"/>
        <v>0</v>
      </c>
      <c r="L310" s="11">
        <f t="shared" si="75"/>
        <v>0</v>
      </c>
      <c r="M310" s="11">
        <f t="shared" si="66"/>
        <v>0</v>
      </c>
      <c r="N310" s="11">
        <f t="shared" si="76"/>
        <v>0</v>
      </c>
      <c r="O310" s="11">
        <f t="shared" si="77"/>
        <v>0</v>
      </c>
      <c r="P310" s="11">
        <f t="shared" si="78"/>
        <v>0</v>
      </c>
      <c r="Q310" s="11"/>
      <c r="R310" s="11">
        <f t="shared" si="79"/>
        <v>0</v>
      </c>
      <c r="S310" s="11">
        <f t="shared" si="80"/>
        <v>0</v>
      </c>
      <c r="T310" s="11">
        <f t="shared" si="71"/>
        <v>0</v>
      </c>
      <c r="U310" s="11">
        <f t="shared" si="72"/>
        <v>0</v>
      </c>
      <c r="V310" s="11">
        <f t="shared" si="73"/>
        <v>0</v>
      </c>
      <c r="W310" s="11"/>
      <c r="X310" s="11">
        <f t="shared" si="74"/>
        <v>0</v>
      </c>
      <c r="Y310" s="4"/>
    </row>
    <row r="311" spans="4:25" ht="18">
      <c r="D311" s="19"/>
      <c r="E311" s="19">
        <f t="shared" si="67"/>
        <v>0</v>
      </c>
      <c r="F311" s="19">
        <f t="shared" si="68"/>
        <v>0</v>
      </c>
      <c r="G311" s="4"/>
      <c r="H311" s="1">
        <f t="shared" si="69"/>
        <v>24</v>
      </c>
      <c r="I311" s="14">
        <v>280</v>
      </c>
      <c r="J311" s="14">
        <f t="shared" si="70"/>
        <v>0</v>
      </c>
      <c r="K311" s="11">
        <f t="shared" si="65"/>
        <v>0</v>
      </c>
      <c r="L311" s="11">
        <f t="shared" si="75"/>
        <v>0</v>
      </c>
      <c r="M311" s="11">
        <f t="shared" si="66"/>
        <v>0</v>
      </c>
      <c r="N311" s="11">
        <f t="shared" si="76"/>
        <v>0</v>
      </c>
      <c r="O311" s="11">
        <f t="shared" si="77"/>
        <v>0</v>
      </c>
      <c r="P311" s="11">
        <f t="shared" si="78"/>
        <v>0</v>
      </c>
      <c r="Q311" s="11"/>
      <c r="R311" s="11">
        <f t="shared" si="79"/>
        <v>0</v>
      </c>
      <c r="S311" s="11">
        <f t="shared" si="80"/>
        <v>0</v>
      </c>
      <c r="T311" s="11">
        <f t="shared" si="71"/>
        <v>0</v>
      </c>
      <c r="U311" s="11">
        <f t="shared" si="72"/>
        <v>0</v>
      </c>
      <c r="V311" s="11">
        <f t="shared" si="73"/>
        <v>0</v>
      </c>
      <c r="W311" s="11"/>
      <c r="X311" s="11">
        <f t="shared" si="74"/>
        <v>0</v>
      </c>
      <c r="Y311" s="4"/>
    </row>
    <row r="312" spans="4:25" ht="18">
      <c r="D312" s="19"/>
      <c r="E312" s="19">
        <f t="shared" si="67"/>
        <v>0</v>
      </c>
      <c r="F312" s="19">
        <f t="shared" si="68"/>
        <v>0</v>
      </c>
      <c r="G312" s="4"/>
      <c r="H312" s="1">
        <f t="shared" si="69"/>
        <v>24</v>
      </c>
      <c r="I312" s="14">
        <v>281</v>
      </c>
      <c r="J312" s="14">
        <f t="shared" si="70"/>
        <v>0</v>
      </c>
      <c r="K312" s="11">
        <f t="shared" si="65"/>
        <v>0</v>
      </c>
      <c r="L312" s="11">
        <f t="shared" si="75"/>
        <v>0</v>
      </c>
      <c r="M312" s="11">
        <f t="shared" si="66"/>
        <v>0</v>
      </c>
      <c r="N312" s="11">
        <f t="shared" si="76"/>
        <v>0</v>
      </c>
      <c r="O312" s="11">
        <f t="shared" si="77"/>
        <v>0</v>
      </c>
      <c r="P312" s="11">
        <f t="shared" si="78"/>
        <v>0</v>
      </c>
      <c r="Q312" s="11"/>
      <c r="R312" s="11">
        <f t="shared" si="79"/>
        <v>0</v>
      </c>
      <c r="S312" s="11">
        <f t="shared" si="80"/>
        <v>0</v>
      </c>
      <c r="T312" s="11">
        <f t="shared" si="71"/>
        <v>0</v>
      </c>
      <c r="U312" s="11">
        <f t="shared" si="72"/>
        <v>0</v>
      </c>
      <c r="V312" s="11">
        <f t="shared" si="73"/>
        <v>0</v>
      </c>
      <c r="W312" s="11"/>
      <c r="X312" s="11">
        <f t="shared" si="74"/>
        <v>0</v>
      </c>
      <c r="Y312" s="4"/>
    </row>
    <row r="313" spans="4:25" ht="18">
      <c r="D313" s="19"/>
      <c r="E313" s="19">
        <f t="shared" si="67"/>
        <v>0</v>
      </c>
      <c r="F313" s="19">
        <f t="shared" si="68"/>
        <v>0</v>
      </c>
      <c r="G313" s="4"/>
      <c r="H313" s="1">
        <f t="shared" si="69"/>
        <v>24</v>
      </c>
      <c r="I313" s="14">
        <v>282</v>
      </c>
      <c r="J313" s="14">
        <f t="shared" si="70"/>
        <v>0</v>
      </c>
      <c r="K313" s="11">
        <f t="shared" si="65"/>
        <v>0</v>
      </c>
      <c r="L313" s="11">
        <f t="shared" si="75"/>
        <v>0</v>
      </c>
      <c r="M313" s="11">
        <f t="shared" si="66"/>
        <v>0</v>
      </c>
      <c r="N313" s="11">
        <f t="shared" si="76"/>
        <v>0</v>
      </c>
      <c r="O313" s="11">
        <f t="shared" si="77"/>
        <v>0</v>
      </c>
      <c r="P313" s="11">
        <f t="shared" si="78"/>
        <v>0</v>
      </c>
      <c r="Q313" s="11"/>
      <c r="R313" s="11">
        <f t="shared" si="79"/>
        <v>0</v>
      </c>
      <c r="S313" s="11">
        <f t="shared" si="80"/>
        <v>0</v>
      </c>
      <c r="T313" s="11">
        <f t="shared" si="71"/>
        <v>0</v>
      </c>
      <c r="U313" s="11">
        <f t="shared" si="72"/>
        <v>0</v>
      </c>
      <c r="V313" s="11">
        <f t="shared" si="73"/>
        <v>0</v>
      </c>
      <c r="W313" s="11"/>
      <c r="X313" s="11">
        <f t="shared" si="74"/>
        <v>0</v>
      </c>
      <c r="Y313" s="4"/>
    </row>
    <row r="314" spans="4:25" ht="18">
      <c r="D314" s="19"/>
      <c r="E314" s="19">
        <f t="shared" si="67"/>
        <v>0</v>
      </c>
      <c r="F314" s="19">
        <f t="shared" si="68"/>
        <v>0</v>
      </c>
      <c r="G314" s="4"/>
      <c r="H314" s="1">
        <f t="shared" si="69"/>
        <v>24</v>
      </c>
      <c r="I314" s="14">
        <v>283</v>
      </c>
      <c r="J314" s="14">
        <f t="shared" si="70"/>
        <v>0</v>
      </c>
      <c r="K314" s="11">
        <f t="shared" si="65"/>
        <v>0</v>
      </c>
      <c r="L314" s="11">
        <f t="shared" si="75"/>
        <v>0</v>
      </c>
      <c r="M314" s="11">
        <f t="shared" si="66"/>
        <v>0</v>
      </c>
      <c r="N314" s="11">
        <f t="shared" si="76"/>
        <v>0</v>
      </c>
      <c r="O314" s="11">
        <f t="shared" si="77"/>
        <v>0</v>
      </c>
      <c r="P314" s="11">
        <f t="shared" si="78"/>
        <v>0</v>
      </c>
      <c r="Q314" s="11"/>
      <c r="R314" s="11">
        <f t="shared" si="79"/>
        <v>0</v>
      </c>
      <c r="S314" s="11">
        <f t="shared" si="80"/>
        <v>0</v>
      </c>
      <c r="T314" s="11">
        <f t="shared" si="71"/>
        <v>0</v>
      </c>
      <c r="U314" s="11">
        <f t="shared" si="72"/>
        <v>0</v>
      </c>
      <c r="V314" s="11">
        <f t="shared" si="73"/>
        <v>0</v>
      </c>
      <c r="W314" s="11"/>
      <c r="X314" s="11">
        <f t="shared" si="74"/>
        <v>0</v>
      </c>
      <c r="Y314" s="4"/>
    </row>
    <row r="315" spans="4:25" ht="18">
      <c r="D315" s="19"/>
      <c r="E315" s="19">
        <f t="shared" si="67"/>
        <v>0</v>
      </c>
      <c r="F315" s="19">
        <f t="shared" si="68"/>
        <v>0</v>
      </c>
      <c r="G315" s="4"/>
      <c r="H315" s="1">
        <f t="shared" si="69"/>
        <v>24</v>
      </c>
      <c r="I315" s="14">
        <v>284</v>
      </c>
      <c r="J315" s="14">
        <f t="shared" si="70"/>
        <v>0</v>
      </c>
      <c r="K315" s="11">
        <f t="shared" si="65"/>
        <v>0</v>
      </c>
      <c r="L315" s="11">
        <f t="shared" si="75"/>
        <v>0</v>
      </c>
      <c r="M315" s="11">
        <f t="shared" si="66"/>
        <v>0</v>
      </c>
      <c r="N315" s="11">
        <f t="shared" si="76"/>
        <v>0</v>
      </c>
      <c r="O315" s="11">
        <f t="shared" si="77"/>
        <v>0</v>
      </c>
      <c r="P315" s="11">
        <f t="shared" si="78"/>
        <v>0</v>
      </c>
      <c r="Q315" s="11"/>
      <c r="R315" s="11">
        <f t="shared" si="79"/>
        <v>0</v>
      </c>
      <c r="S315" s="11">
        <f t="shared" si="80"/>
        <v>0</v>
      </c>
      <c r="T315" s="11">
        <f t="shared" si="71"/>
        <v>0</v>
      </c>
      <c r="U315" s="11">
        <f t="shared" si="72"/>
        <v>0</v>
      </c>
      <c r="V315" s="11">
        <f t="shared" si="73"/>
        <v>0</v>
      </c>
      <c r="W315" s="11"/>
      <c r="X315" s="11">
        <f t="shared" si="74"/>
        <v>0</v>
      </c>
      <c r="Y315" s="4"/>
    </row>
    <row r="316" spans="4:25" ht="18">
      <c r="D316" s="19"/>
      <c r="E316" s="19">
        <f t="shared" si="67"/>
        <v>0</v>
      </c>
      <c r="F316" s="19">
        <f t="shared" si="68"/>
        <v>0</v>
      </c>
      <c r="G316" s="4"/>
      <c r="H316" s="1">
        <f t="shared" si="69"/>
        <v>24</v>
      </c>
      <c r="I316" s="14">
        <v>285</v>
      </c>
      <c r="J316" s="14">
        <f t="shared" si="70"/>
        <v>0</v>
      </c>
      <c r="K316" s="11">
        <f t="shared" si="65"/>
        <v>0</v>
      </c>
      <c r="L316" s="11">
        <f t="shared" si="75"/>
        <v>0</v>
      </c>
      <c r="M316" s="11">
        <f t="shared" si="66"/>
        <v>0</v>
      </c>
      <c r="N316" s="11">
        <f t="shared" si="76"/>
        <v>0</v>
      </c>
      <c r="O316" s="11">
        <f t="shared" si="77"/>
        <v>0</v>
      </c>
      <c r="P316" s="11">
        <f t="shared" si="78"/>
        <v>0</v>
      </c>
      <c r="Q316" s="11"/>
      <c r="R316" s="11">
        <f t="shared" si="79"/>
        <v>0</v>
      </c>
      <c r="S316" s="11">
        <f t="shared" si="80"/>
        <v>0</v>
      </c>
      <c r="T316" s="11">
        <f t="shared" si="71"/>
        <v>0</v>
      </c>
      <c r="U316" s="11">
        <f t="shared" si="72"/>
        <v>0</v>
      </c>
      <c r="V316" s="11">
        <f t="shared" si="73"/>
        <v>0</v>
      </c>
      <c r="W316" s="11"/>
      <c r="X316" s="11">
        <f t="shared" si="74"/>
        <v>0</v>
      </c>
      <c r="Y316" s="4"/>
    </row>
    <row r="317" spans="4:25" ht="18">
      <c r="D317" s="19"/>
      <c r="E317" s="19">
        <f t="shared" si="67"/>
        <v>0</v>
      </c>
      <c r="F317" s="19">
        <f t="shared" si="68"/>
        <v>0</v>
      </c>
      <c r="G317" s="4"/>
      <c r="H317" s="1">
        <f t="shared" si="69"/>
        <v>24</v>
      </c>
      <c r="I317" s="14">
        <v>286</v>
      </c>
      <c r="J317" s="14">
        <f t="shared" si="70"/>
        <v>0</v>
      </c>
      <c r="K317" s="11">
        <f t="shared" si="65"/>
        <v>0</v>
      </c>
      <c r="L317" s="11">
        <f t="shared" si="75"/>
        <v>0</v>
      </c>
      <c r="M317" s="11">
        <f t="shared" si="66"/>
        <v>0</v>
      </c>
      <c r="N317" s="11">
        <f t="shared" si="76"/>
        <v>0</v>
      </c>
      <c r="O317" s="11">
        <f t="shared" si="77"/>
        <v>0</v>
      </c>
      <c r="P317" s="11">
        <f t="shared" si="78"/>
        <v>0</v>
      </c>
      <c r="Q317" s="11"/>
      <c r="R317" s="11">
        <f t="shared" si="79"/>
        <v>0</v>
      </c>
      <c r="S317" s="11">
        <f t="shared" si="80"/>
        <v>0</v>
      </c>
      <c r="T317" s="11">
        <f t="shared" si="71"/>
        <v>0</v>
      </c>
      <c r="U317" s="11">
        <f t="shared" si="72"/>
        <v>0</v>
      </c>
      <c r="V317" s="11">
        <f t="shared" si="73"/>
        <v>0</v>
      </c>
      <c r="W317" s="11"/>
      <c r="X317" s="11">
        <f t="shared" si="74"/>
        <v>0</v>
      </c>
      <c r="Y317" s="4"/>
    </row>
    <row r="318" spans="4:25" ht="18">
      <c r="D318" s="19"/>
      <c r="E318" s="19">
        <f t="shared" si="67"/>
        <v>0</v>
      </c>
      <c r="F318" s="19">
        <f t="shared" si="68"/>
        <v>0</v>
      </c>
      <c r="G318" s="4"/>
      <c r="H318" s="1">
        <f t="shared" si="69"/>
        <v>24</v>
      </c>
      <c r="I318" s="14">
        <v>287</v>
      </c>
      <c r="J318" s="14">
        <f t="shared" si="70"/>
        <v>0</v>
      </c>
      <c r="K318" s="11">
        <f t="shared" si="65"/>
        <v>0</v>
      </c>
      <c r="L318" s="11">
        <f t="shared" si="75"/>
        <v>0</v>
      </c>
      <c r="M318" s="11">
        <f t="shared" si="66"/>
        <v>0</v>
      </c>
      <c r="N318" s="11">
        <f t="shared" si="76"/>
        <v>0</v>
      </c>
      <c r="O318" s="11">
        <f t="shared" si="77"/>
        <v>0</v>
      </c>
      <c r="P318" s="11">
        <f t="shared" si="78"/>
        <v>0</v>
      </c>
      <c r="Q318" s="11"/>
      <c r="R318" s="11">
        <f t="shared" si="79"/>
        <v>0</v>
      </c>
      <c r="S318" s="11">
        <f t="shared" si="80"/>
        <v>0</v>
      </c>
      <c r="T318" s="11">
        <f t="shared" si="71"/>
        <v>0</v>
      </c>
      <c r="U318" s="11">
        <f t="shared" si="72"/>
        <v>0</v>
      </c>
      <c r="V318" s="11">
        <f t="shared" si="73"/>
        <v>0</v>
      </c>
      <c r="W318" s="11"/>
      <c r="X318" s="11">
        <f t="shared" si="74"/>
        <v>0</v>
      </c>
      <c r="Y318" s="4"/>
    </row>
    <row r="319" spans="4:25" ht="18">
      <c r="D319" s="19"/>
      <c r="E319" s="19">
        <f t="shared" si="67"/>
        <v>0</v>
      </c>
      <c r="F319" s="19">
        <f t="shared" si="68"/>
        <v>0</v>
      </c>
      <c r="G319" s="4"/>
      <c r="H319" s="1">
        <f t="shared" si="69"/>
        <v>25</v>
      </c>
      <c r="I319" s="14">
        <v>288</v>
      </c>
      <c r="J319" s="14">
        <f t="shared" si="70"/>
        <v>0</v>
      </c>
      <c r="K319" s="11">
        <f t="shared" si="65"/>
        <v>0</v>
      </c>
      <c r="L319" s="11">
        <f t="shared" si="75"/>
        <v>0</v>
      </c>
      <c r="M319" s="11">
        <f t="shared" si="66"/>
        <v>0</v>
      </c>
      <c r="N319" s="11">
        <f t="shared" si="76"/>
        <v>0</v>
      </c>
      <c r="O319" s="11">
        <f t="shared" si="77"/>
        <v>0</v>
      </c>
      <c r="P319" s="11">
        <f t="shared" si="78"/>
        <v>0</v>
      </c>
      <c r="Q319" s="11"/>
      <c r="R319" s="11">
        <f t="shared" si="79"/>
        <v>0</v>
      </c>
      <c r="S319" s="11">
        <f t="shared" si="80"/>
        <v>0</v>
      </c>
      <c r="T319" s="11">
        <f t="shared" si="71"/>
        <v>0</v>
      </c>
      <c r="U319" s="11">
        <f t="shared" si="72"/>
        <v>0</v>
      </c>
      <c r="V319" s="11">
        <f t="shared" si="73"/>
        <v>0</v>
      </c>
      <c r="W319" s="11"/>
      <c r="X319" s="11">
        <f t="shared" si="74"/>
        <v>0</v>
      </c>
      <c r="Y319" s="4"/>
    </row>
    <row r="320" spans="4:25" ht="18">
      <c r="D320" s="19"/>
      <c r="E320" s="19">
        <f t="shared" si="67"/>
        <v>0</v>
      </c>
      <c r="F320" s="19">
        <f t="shared" si="68"/>
        <v>0</v>
      </c>
      <c r="G320" s="4"/>
      <c r="H320" s="1">
        <f t="shared" si="69"/>
        <v>25</v>
      </c>
      <c r="I320" s="14">
        <v>289</v>
      </c>
      <c r="J320" s="14">
        <f t="shared" si="70"/>
        <v>0</v>
      </c>
      <c r="K320" s="11">
        <f t="shared" si="65"/>
        <v>0</v>
      </c>
      <c r="L320" s="11">
        <f t="shared" si="75"/>
        <v>0</v>
      </c>
      <c r="M320" s="11">
        <f t="shared" si="66"/>
        <v>0</v>
      </c>
      <c r="N320" s="11">
        <f t="shared" si="76"/>
        <v>0</v>
      </c>
      <c r="O320" s="11">
        <f t="shared" si="77"/>
        <v>0</v>
      </c>
      <c r="P320" s="11">
        <f t="shared" si="78"/>
        <v>0</v>
      </c>
      <c r="Q320" s="11"/>
      <c r="R320" s="11">
        <f t="shared" si="79"/>
        <v>0</v>
      </c>
      <c r="S320" s="11">
        <f t="shared" si="80"/>
        <v>0</v>
      </c>
      <c r="T320" s="11">
        <f t="shared" si="71"/>
        <v>0</v>
      </c>
      <c r="U320" s="11">
        <f t="shared" si="72"/>
        <v>0</v>
      </c>
      <c r="V320" s="11">
        <f t="shared" si="73"/>
        <v>0</v>
      </c>
      <c r="W320" s="11"/>
      <c r="X320" s="11">
        <f t="shared" si="74"/>
        <v>0</v>
      </c>
      <c r="Y320" s="4"/>
    </row>
    <row r="321" spans="4:25" ht="18">
      <c r="D321" s="19"/>
      <c r="E321" s="19">
        <f t="shared" si="67"/>
        <v>0</v>
      </c>
      <c r="F321" s="19">
        <f t="shared" si="68"/>
        <v>0</v>
      </c>
      <c r="G321" s="4"/>
      <c r="H321" s="1">
        <f t="shared" si="69"/>
        <v>25</v>
      </c>
      <c r="I321" s="14">
        <v>290</v>
      </c>
      <c r="J321" s="14">
        <f t="shared" si="70"/>
        <v>0</v>
      </c>
      <c r="K321" s="11">
        <f t="shared" si="65"/>
        <v>0</v>
      </c>
      <c r="L321" s="11">
        <f t="shared" si="75"/>
        <v>0</v>
      </c>
      <c r="M321" s="11">
        <f t="shared" si="66"/>
        <v>0</v>
      </c>
      <c r="N321" s="11">
        <f t="shared" si="76"/>
        <v>0</v>
      </c>
      <c r="O321" s="11">
        <f t="shared" si="77"/>
        <v>0</v>
      </c>
      <c r="P321" s="11">
        <f t="shared" si="78"/>
        <v>0</v>
      </c>
      <c r="Q321" s="11"/>
      <c r="R321" s="11">
        <f t="shared" si="79"/>
        <v>0</v>
      </c>
      <c r="S321" s="11">
        <f t="shared" si="80"/>
        <v>0</v>
      </c>
      <c r="T321" s="11">
        <f t="shared" si="71"/>
        <v>0</v>
      </c>
      <c r="U321" s="11">
        <f t="shared" si="72"/>
        <v>0</v>
      </c>
      <c r="V321" s="11">
        <f t="shared" si="73"/>
        <v>0</v>
      </c>
      <c r="W321" s="11"/>
      <c r="X321" s="11">
        <f t="shared" si="74"/>
        <v>0</v>
      </c>
      <c r="Y321" s="4"/>
    </row>
    <row r="322" spans="4:25" ht="18">
      <c r="D322" s="19"/>
      <c r="E322" s="19">
        <f t="shared" si="67"/>
        <v>0</v>
      </c>
      <c r="F322" s="19">
        <f t="shared" si="68"/>
        <v>0</v>
      </c>
      <c r="G322" s="4"/>
      <c r="H322" s="1">
        <f t="shared" si="69"/>
        <v>25</v>
      </c>
      <c r="I322" s="14">
        <v>291</v>
      </c>
      <c r="J322" s="14">
        <f t="shared" si="70"/>
        <v>0</v>
      </c>
      <c r="K322" s="11">
        <f t="shared" si="65"/>
        <v>0</v>
      </c>
      <c r="L322" s="11">
        <f t="shared" si="75"/>
        <v>0</v>
      </c>
      <c r="M322" s="11">
        <f t="shared" si="66"/>
        <v>0</v>
      </c>
      <c r="N322" s="11">
        <f t="shared" si="76"/>
        <v>0</v>
      </c>
      <c r="O322" s="11">
        <f t="shared" si="77"/>
        <v>0</v>
      </c>
      <c r="P322" s="11">
        <f t="shared" si="78"/>
        <v>0</v>
      </c>
      <c r="Q322" s="11"/>
      <c r="R322" s="11">
        <f t="shared" si="79"/>
        <v>0</v>
      </c>
      <c r="S322" s="11">
        <f t="shared" si="80"/>
        <v>0</v>
      </c>
      <c r="T322" s="11">
        <f t="shared" si="71"/>
        <v>0</v>
      </c>
      <c r="U322" s="11">
        <f t="shared" si="72"/>
        <v>0</v>
      </c>
      <c r="V322" s="11">
        <f t="shared" si="73"/>
        <v>0</v>
      </c>
      <c r="W322" s="11"/>
      <c r="X322" s="11">
        <f t="shared" si="74"/>
        <v>0</v>
      </c>
      <c r="Y322" s="4"/>
    </row>
    <row r="323" spans="4:25" ht="18">
      <c r="D323" s="19"/>
      <c r="E323" s="19">
        <f t="shared" si="67"/>
        <v>0</v>
      </c>
      <c r="F323" s="19">
        <f t="shared" si="68"/>
        <v>0</v>
      </c>
      <c r="G323" s="4"/>
      <c r="H323" s="1">
        <f t="shared" si="69"/>
        <v>25</v>
      </c>
      <c r="I323" s="14">
        <v>292</v>
      </c>
      <c r="J323" s="14">
        <f t="shared" si="70"/>
        <v>0</v>
      </c>
      <c r="K323" s="11">
        <f aca="true" t="shared" si="81" ref="K323:K386">IF(J323&gt;0,$D$9/(1-$D$6)^(J323-1),0)</f>
        <v>0</v>
      </c>
      <c r="L323" s="11">
        <f t="shared" si="75"/>
        <v>0</v>
      </c>
      <c r="M323" s="11">
        <f aca="true" t="shared" si="82" ref="M323:M386">IF(J323&gt;0,$D$6/(1-(1-$D$6)^$D$7),0)</f>
        <v>0</v>
      </c>
      <c r="N323" s="11">
        <f t="shared" si="76"/>
        <v>0</v>
      </c>
      <c r="O323" s="11">
        <f t="shared" si="77"/>
        <v>0</v>
      </c>
      <c r="P323" s="11">
        <f t="shared" si="78"/>
        <v>0</v>
      </c>
      <c r="Q323" s="11"/>
      <c r="R323" s="11">
        <f t="shared" si="79"/>
        <v>0</v>
      </c>
      <c r="S323" s="11">
        <f t="shared" si="80"/>
        <v>0</v>
      </c>
      <c r="T323" s="11">
        <f t="shared" si="71"/>
        <v>0</v>
      </c>
      <c r="U323" s="11">
        <f t="shared" si="72"/>
        <v>0</v>
      </c>
      <c r="V323" s="11">
        <f t="shared" si="73"/>
        <v>0</v>
      </c>
      <c r="W323" s="11"/>
      <c r="X323" s="11">
        <f t="shared" si="74"/>
        <v>0</v>
      </c>
      <c r="Y323" s="4"/>
    </row>
    <row r="324" spans="4:25" ht="18">
      <c r="D324" s="19"/>
      <c r="E324" s="19">
        <f t="shared" si="67"/>
        <v>0</v>
      </c>
      <c r="F324" s="19">
        <f t="shared" si="68"/>
        <v>0</v>
      </c>
      <c r="G324" s="4"/>
      <c r="H324" s="1">
        <f t="shared" si="69"/>
        <v>25</v>
      </c>
      <c r="I324" s="14">
        <v>293</v>
      </c>
      <c r="J324" s="14">
        <f t="shared" si="70"/>
        <v>0</v>
      </c>
      <c r="K324" s="11">
        <f t="shared" si="81"/>
        <v>0</v>
      </c>
      <c r="L324" s="11">
        <f t="shared" si="75"/>
        <v>0</v>
      </c>
      <c r="M324" s="11">
        <f t="shared" si="82"/>
        <v>0</v>
      </c>
      <c r="N324" s="11">
        <f t="shared" si="76"/>
        <v>0</v>
      </c>
      <c r="O324" s="11">
        <f t="shared" si="77"/>
        <v>0</v>
      </c>
      <c r="P324" s="11">
        <f t="shared" si="78"/>
        <v>0</v>
      </c>
      <c r="Q324" s="11"/>
      <c r="R324" s="11">
        <f t="shared" si="79"/>
        <v>0</v>
      </c>
      <c r="S324" s="11">
        <f t="shared" si="80"/>
        <v>0</v>
      </c>
      <c r="T324" s="11">
        <f t="shared" si="71"/>
        <v>0</v>
      </c>
      <c r="U324" s="11">
        <f t="shared" si="72"/>
        <v>0</v>
      </c>
      <c r="V324" s="11">
        <f t="shared" si="73"/>
        <v>0</v>
      </c>
      <c r="W324" s="11"/>
      <c r="X324" s="11">
        <f t="shared" si="74"/>
        <v>0</v>
      </c>
      <c r="Y324" s="4"/>
    </row>
    <row r="325" spans="4:25" ht="18">
      <c r="D325" s="19"/>
      <c r="E325" s="19">
        <f t="shared" si="67"/>
        <v>0</v>
      </c>
      <c r="F325" s="19">
        <f t="shared" si="68"/>
        <v>0</v>
      </c>
      <c r="G325" s="4"/>
      <c r="H325" s="1">
        <f t="shared" si="69"/>
        <v>25</v>
      </c>
      <c r="I325" s="14">
        <v>294</v>
      </c>
      <c r="J325" s="14">
        <f t="shared" si="70"/>
        <v>0</v>
      </c>
      <c r="K325" s="11">
        <f t="shared" si="81"/>
        <v>0</v>
      </c>
      <c r="L325" s="11">
        <f t="shared" si="75"/>
        <v>0</v>
      </c>
      <c r="M325" s="11">
        <f t="shared" si="82"/>
        <v>0</v>
      </c>
      <c r="N325" s="11">
        <f t="shared" si="76"/>
        <v>0</v>
      </c>
      <c r="O325" s="11">
        <f t="shared" si="77"/>
        <v>0</v>
      </c>
      <c r="P325" s="11">
        <f t="shared" si="78"/>
        <v>0</v>
      </c>
      <c r="Q325" s="11"/>
      <c r="R325" s="11">
        <f t="shared" si="79"/>
        <v>0</v>
      </c>
      <c r="S325" s="11">
        <f t="shared" si="80"/>
        <v>0</v>
      </c>
      <c r="T325" s="11">
        <f t="shared" si="71"/>
        <v>0</v>
      </c>
      <c r="U325" s="11">
        <f t="shared" si="72"/>
        <v>0</v>
      </c>
      <c r="V325" s="11">
        <f t="shared" si="73"/>
        <v>0</v>
      </c>
      <c r="W325" s="11"/>
      <c r="X325" s="11">
        <f t="shared" si="74"/>
        <v>0</v>
      </c>
      <c r="Y325" s="4"/>
    </row>
    <row r="326" spans="4:25" ht="18">
      <c r="D326" s="19"/>
      <c r="E326" s="19">
        <f t="shared" si="67"/>
        <v>0</v>
      </c>
      <c r="F326" s="19">
        <f t="shared" si="68"/>
        <v>0</v>
      </c>
      <c r="G326" s="4"/>
      <c r="H326" s="1">
        <f t="shared" si="69"/>
        <v>25</v>
      </c>
      <c r="I326" s="14">
        <v>295</v>
      </c>
      <c r="J326" s="14">
        <f t="shared" si="70"/>
        <v>0</v>
      </c>
      <c r="K326" s="11">
        <f t="shared" si="81"/>
        <v>0</v>
      </c>
      <c r="L326" s="11">
        <f t="shared" si="75"/>
        <v>0</v>
      </c>
      <c r="M326" s="11">
        <f t="shared" si="82"/>
        <v>0</v>
      </c>
      <c r="N326" s="11">
        <f t="shared" si="76"/>
        <v>0</v>
      </c>
      <c r="O326" s="11">
        <f t="shared" si="77"/>
        <v>0</v>
      </c>
      <c r="P326" s="11">
        <f t="shared" si="78"/>
        <v>0</v>
      </c>
      <c r="Q326" s="11"/>
      <c r="R326" s="11">
        <f t="shared" si="79"/>
        <v>0</v>
      </c>
      <c r="S326" s="11">
        <f t="shared" si="80"/>
        <v>0</v>
      </c>
      <c r="T326" s="11">
        <f t="shared" si="71"/>
        <v>0</v>
      </c>
      <c r="U326" s="11">
        <f t="shared" si="72"/>
        <v>0</v>
      </c>
      <c r="V326" s="11">
        <f t="shared" si="73"/>
        <v>0</v>
      </c>
      <c r="W326" s="11"/>
      <c r="X326" s="11">
        <f t="shared" si="74"/>
        <v>0</v>
      </c>
      <c r="Y326" s="4"/>
    </row>
    <row r="327" spans="4:25" ht="18">
      <c r="D327" s="19"/>
      <c r="E327" s="19">
        <f t="shared" si="67"/>
        <v>0</v>
      </c>
      <c r="F327" s="19">
        <f t="shared" si="68"/>
        <v>0</v>
      </c>
      <c r="G327" s="4"/>
      <c r="H327" s="1">
        <f t="shared" si="69"/>
        <v>25</v>
      </c>
      <c r="I327" s="14">
        <v>296</v>
      </c>
      <c r="J327" s="14">
        <f t="shared" si="70"/>
        <v>0</v>
      </c>
      <c r="K327" s="11">
        <f t="shared" si="81"/>
        <v>0</v>
      </c>
      <c r="L327" s="11">
        <f t="shared" si="75"/>
        <v>0</v>
      </c>
      <c r="M327" s="11">
        <f t="shared" si="82"/>
        <v>0</v>
      </c>
      <c r="N327" s="11">
        <f t="shared" si="76"/>
        <v>0</v>
      </c>
      <c r="O327" s="11">
        <f t="shared" si="77"/>
        <v>0</v>
      </c>
      <c r="P327" s="11">
        <f t="shared" si="78"/>
        <v>0</v>
      </c>
      <c r="Q327" s="11"/>
      <c r="R327" s="11">
        <f t="shared" si="79"/>
        <v>0</v>
      </c>
      <c r="S327" s="11">
        <f t="shared" si="80"/>
        <v>0</v>
      </c>
      <c r="T327" s="11">
        <f t="shared" si="71"/>
        <v>0</v>
      </c>
      <c r="U327" s="11">
        <f t="shared" si="72"/>
        <v>0</v>
      </c>
      <c r="V327" s="11">
        <f t="shared" si="73"/>
        <v>0</v>
      </c>
      <c r="W327" s="11"/>
      <c r="X327" s="11">
        <f t="shared" si="74"/>
        <v>0</v>
      </c>
      <c r="Y327" s="4"/>
    </row>
    <row r="328" spans="4:25" ht="18">
      <c r="D328" s="19"/>
      <c r="E328" s="19">
        <f t="shared" si="67"/>
        <v>0</v>
      </c>
      <c r="F328" s="19">
        <f t="shared" si="68"/>
        <v>0</v>
      </c>
      <c r="G328" s="4"/>
      <c r="H328" s="1">
        <f t="shared" si="69"/>
        <v>25</v>
      </c>
      <c r="I328" s="14">
        <v>297</v>
      </c>
      <c r="J328" s="14">
        <f t="shared" si="70"/>
        <v>0</v>
      </c>
      <c r="K328" s="11">
        <f t="shared" si="81"/>
        <v>0</v>
      </c>
      <c r="L328" s="11">
        <f t="shared" si="75"/>
        <v>0</v>
      </c>
      <c r="M328" s="11">
        <f t="shared" si="82"/>
        <v>0</v>
      </c>
      <c r="N328" s="11">
        <f t="shared" si="76"/>
        <v>0</v>
      </c>
      <c r="O328" s="11">
        <f t="shared" si="77"/>
        <v>0</v>
      </c>
      <c r="P328" s="11">
        <f t="shared" si="78"/>
        <v>0</v>
      </c>
      <c r="Q328" s="11"/>
      <c r="R328" s="11">
        <f t="shared" si="79"/>
        <v>0</v>
      </c>
      <c r="S328" s="11">
        <f t="shared" si="80"/>
        <v>0</v>
      </c>
      <c r="T328" s="11">
        <f t="shared" si="71"/>
        <v>0</v>
      </c>
      <c r="U328" s="11">
        <f t="shared" si="72"/>
        <v>0</v>
      </c>
      <c r="V328" s="11">
        <f t="shared" si="73"/>
        <v>0</v>
      </c>
      <c r="W328" s="11"/>
      <c r="X328" s="11">
        <f t="shared" si="74"/>
        <v>0</v>
      </c>
      <c r="Y328" s="4"/>
    </row>
    <row r="329" spans="4:25" ht="18">
      <c r="D329" s="19"/>
      <c r="E329" s="19">
        <f t="shared" si="67"/>
        <v>0</v>
      </c>
      <c r="F329" s="19">
        <f t="shared" si="68"/>
        <v>0</v>
      </c>
      <c r="G329" s="4"/>
      <c r="H329" s="1">
        <f t="shared" si="69"/>
        <v>25</v>
      </c>
      <c r="I329" s="14">
        <v>298</v>
      </c>
      <c r="J329" s="14">
        <f t="shared" si="70"/>
        <v>0</v>
      </c>
      <c r="K329" s="11">
        <f t="shared" si="81"/>
        <v>0</v>
      </c>
      <c r="L329" s="11">
        <f t="shared" si="75"/>
        <v>0</v>
      </c>
      <c r="M329" s="11">
        <f t="shared" si="82"/>
        <v>0</v>
      </c>
      <c r="N329" s="11">
        <f t="shared" si="76"/>
        <v>0</v>
      </c>
      <c r="O329" s="11">
        <f t="shared" si="77"/>
        <v>0</v>
      </c>
      <c r="P329" s="11">
        <f t="shared" si="78"/>
        <v>0</v>
      </c>
      <c r="Q329" s="11"/>
      <c r="R329" s="11">
        <f t="shared" si="79"/>
        <v>0</v>
      </c>
      <c r="S329" s="11">
        <f t="shared" si="80"/>
        <v>0</v>
      </c>
      <c r="T329" s="11">
        <f t="shared" si="71"/>
        <v>0</v>
      </c>
      <c r="U329" s="11">
        <f t="shared" si="72"/>
        <v>0</v>
      </c>
      <c r="V329" s="11">
        <f t="shared" si="73"/>
        <v>0</v>
      </c>
      <c r="W329" s="11"/>
      <c r="X329" s="11">
        <f t="shared" si="74"/>
        <v>0</v>
      </c>
      <c r="Y329" s="4"/>
    </row>
    <row r="330" spans="4:25" ht="18">
      <c r="D330" s="19"/>
      <c r="E330" s="19">
        <f t="shared" si="67"/>
        <v>0</v>
      </c>
      <c r="F330" s="19">
        <f t="shared" si="68"/>
        <v>0</v>
      </c>
      <c r="G330" s="4"/>
      <c r="H330" s="1">
        <f t="shared" si="69"/>
        <v>25</v>
      </c>
      <c r="I330" s="14">
        <v>299</v>
      </c>
      <c r="J330" s="14">
        <f t="shared" si="70"/>
        <v>0</v>
      </c>
      <c r="K330" s="11">
        <f t="shared" si="81"/>
        <v>0</v>
      </c>
      <c r="L330" s="11">
        <f t="shared" si="75"/>
        <v>0</v>
      </c>
      <c r="M330" s="11">
        <f t="shared" si="82"/>
        <v>0</v>
      </c>
      <c r="N330" s="11">
        <f t="shared" si="76"/>
        <v>0</v>
      </c>
      <c r="O330" s="11">
        <f t="shared" si="77"/>
        <v>0</v>
      </c>
      <c r="P330" s="11">
        <f t="shared" si="78"/>
        <v>0</v>
      </c>
      <c r="Q330" s="11"/>
      <c r="R330" s="11">
        <f t="shared" si="79"/>
        <v>0</v>
      </c>
      <c r="S330" s="11">
        <f t="shared" si="80"/>
        <v>0</v>
      </c>
      <c r="T330" s="11">
        <f t="shared" si="71"/>
        <v>0</v>
      </c>
      <c r="U330" s="11">
        <f t="shared" si="72"/>
        <v>0</v>
      </c>
      <c r="V330" s="11">
        <f t="shared" si="73"/>
        <v>0</v>
      </c>
      <c r="W330" s="11"/>
      <c r="X330" s="11">
        <f t="shared" si="74"/>
        <v>0</v>
      </c>
      <c r="Y330" s="4"/>
    </row>
    <row r="331" spans="4:25" ht="18">
      <c r="D331" s="19"/>
      <c r="E331" s="19">
        <f t="shared" si="67"/>
        <v>0</v>
      </c>
      <c r="F331" s="19">
        <f t="shared" si="68"/>
        <v>0</v>
      </c>
      <c r="G331" s="4"/>
      <c r="H331" s="1">
        <f t="shared" si="69"/>
        <v>26</v>
      </c>
      <c r="I331" s="14">
        <v>300</v>
      </c>
      <c r="J331" s="14">
        <f t="shared" si="70"/>
        <v>0</v>
      </c>
      <c r="K331" s="11">
        <f t="shared" si="81"/>
        <v>0</v>
      </c>
      <c r="L331" s="11">
        <f t="shared" si="75"/>
        <v>0</v>
      </c>
      <c r="M331" s="11">
        <f t="shared" si="82"/>
        <v>0</v>
      </c>
      <c r="N331" s="11">
        <f t="shared" si="76"/>
        <v>0</v>
      </c>
      <c r="O331" s="11">
        <f t="shared" si="77"/>
        <v>0</v>
      </c>
      <c r="P331" s="11">
        <f t="shared" si="78"/>
        <v>0</v>
      </c>
      <c r="Q331" s="11"/>
      <c r="R331" s="11">
        <f t="shared" si="79"/>
        <v>0</v>
      </c>
      <c r="S331" s="11">
        <f t="shared" si="80"/>
        <v>0</v>
      </c>
      <c r="T331" s="11">
        <f t="shared" si="71"/>
        <v>0</v>
      </c>
      <c r="U331" s="11">
        <f t="shared" si="72"/>
        <v>0</v>
      </c>
      <c r="V331" s="11">
        <f t="shared" si="73"/>
        <v>0</v>
      </c>
      <c r="W331" s="11"/>
      <c r="X331" s="11">
        <f t="shared" si="74"/>
        <v>0</v>
      </c>
      <c r="Y331" s="4"/>
    </row>
    <row r="332" spans="4:25" ht="18">
      <c r="D332" s="19"/>
      <c r="E332" s="19">
        <f t="shared" si="67"/>
        <v>0</v>
      </c>
      <c r="F332" s="19">
        <f t="shared" si="68"/>
        <v>0</v>
      </c>
      <c r="G332" s="4"/>
      <c r="H332" s="1">
        <f t="shared" si="69"/>
        <v>26</v>
      </c>
      <c r="I332" s="14">
        <v>301</v>
      </c>
      <c r="J332" s="14">
        <f t="shared" si="70"/>
        <v>0</v>
      </c>
      <c r="K332" s="11">
        <f t="shared" si="81"/>
        <v>0</v>
      </c>
      <c r="L332" s="11">
        <f t="shared" si="75"/>
        <v>0</v>
      </c>
      <c r="M332" s="11">
        <f t="shared" si="82"/>
        <v>0</v>
      </c>
      <c r="N332" s="11">
        <f t="shared" si="76"/>
        <v>0</v>
      </c>
      <c r="O332" s="11">
        <f t="shared" si="77"/>
        <v>0</v>
      </c>
      <c r="P332" s="11">
        <f t="shared" si="78"/>
        <v>0</v>
      </c>
      <c r="Q332" s="11"/>
      <c r="R332" s="11">
        <f t="shared" si="79"/>
        <v>0</v>
      </c>
      <c r="S332" s="11">
        <f t="shared" si="80"/>
        <v>0</v>
      </c>
      <c r="T332" s="11">
        <f t="shared" si="71"/>
        <v>0</v>
      </c>
      <c r="U332" s="11">
        <f t="shared" si="72"/>
        <v>0</v>
      </c>
      <c r="V332" s="11">
        <f t="shared" si="73"/>
        <v>0</v>
      </c>
      <c r="W332" s="11"/>
      <c r="X332" s="11">
        <f t="shared" si="74"/>
        <v>0</v>
      </c>
      <c r="Y332" s="4"/>
    </row>
    <row r="333" spans="4:25" ht="18">
      <c r="D333" s="19"/>
      <c r="E333" s="19">
        <f t="shared" si="67"/>
        <v>0</v>
      </c>
      <c r="F333" s="19">
        <f t="shared" si="68"/>
        <v>0</v>
      </c>
      <c r="G333" s="4"/>
      <c r="H333" s="1">
        <f t="shared" si="69"/>
        <v>26</v>
      </c>
      <c r="I333" s="14">
        <v>302</v>
      </c>
      <c r="J333" s="14">
        <f t="shared" si="70"/>
        <v>0</v>
      </c>
      <c r="K333" s="11">
        <f t="shared" si="81"/>
        <v>0</v>
      </c>
      <c r="L333" s="11">
        <f t="shared" si="75"/>
        <v>0</v>
      </c>
      <c r="M333" s="11">
        <f t="shared" si="82"/>
        <v>0</v>
      </c>
      <c r="N333" s="11">
        <f t="shared" si="76"/>
        <v>0</v>
      </c>
      <c r="O333" s="11">
        <f t="shared" si="77"/>
        <v>0</v>
      </c>
      <c r="P333" s="11">
        <f t="shared" si="78"/>
        <v>0</v>
      </c>
      <c r="Q333" s="11"/>
      <c r="R333" s="11">
        <f t="shared" si="79"/>
        <v>0</v>
      </c>
      <c r="S333" s="11">
        <f t="shared" si="80"/>
        <v>0</v>
      </c>
      <c r="T333" s="11">
        <f t="shared" si="71"/>
        <v>0</v>
      </c>
      <c r="U333" s="11">
        <f t="shared" si="72"/>
        <v>0</v>
      </c>
      <c r="V333" s="11">
        <f t="shared" si="73"/>
        <v>0</v>
      </c>
      <c r="W333" s="11"/>
      <c r="X333" s="11">
        <f t="shared" si="74"/>
        <v>0</v>
      </c>
      <c r="Y333" s="4"/>
    </row>
    <row r="334" spans="4:25" ht="18">
      <c r="D334" s="19"/>
      <c r="E334" s="19">
        <f t="shared" si="67"/>
        <v>0</v>
      </c>
      <c r="F334" s="19">
        <f t="shared" si="68"/>
        <v>0</v>
      </c>
      <c r="G334" s="4"/>
      <c r="H334" s="1">
        <f t="shared" si="69"/>
        <v>26</v>
      </c>
      <c r="I334" s="14">
        <v>303</v>
      </c>
      <c r="J334" s="14">
        <f t="shared" si="70"/>
        <v>0</v>
      </c>
      <c r="K334" s="11">
        <f t="shared" si="81"/>
        <v>0</v>
      </c>
      <c r="L334" s="11">
        <f t="shared" si="75"/>
        <v>0</v>
      </c>
      <c r="M334" s="11">
        <f t="shared" si="82"/>
        <v>0</v>
      </c>
      <c r="N334" s="11">
        <f t="shared" si="76"/>
        <v>0</v>
      </c>
      <c r="O334" s="11">
        <f t="shared" si="77"/>
        <v>0</v>
      </c>
      <c r="P334" s="11">
        <f t="shared" si="78"/>
        <v>0</v>
      </c>
      <c r="Q334" s="11"/>
      <c r="R334" s="11">
        <f t="shared" si="79"/>
        <v>0</v>
      </c>
      <c r="S334" s="11">
        <f t="shared" si="80"/>
        <v>0</v>
      </c>
      <c r="T334" s="11">
        <f t="shared" si="71"/>
        <v>0</v>
      </c>
      <c r="U334" s="11">
        <f t="shared" si="72"/>
        <v>0</v>
      </c>
      <c r="V334" s="11">
        <f t="shared" si="73"/>
        <v>0</v>
      </c>
      <c r="W334" s="11"/>
      <c r="X334" s="11">
        <f t="shared" si="74"/>
        <v>0</v>
      </c>
      <c r="Y334" s="4"/>
    </row>
    <row r="335" spans="4:25" ht="18">
      <c r="D335" s="19"/>
      <c r="E335" s="19">
        <f t="shared" si="67"/>
        <v>0</v>
      </c>
      <c r="F335" s="19">
        <f t="shared" si="68"/>
        <v>0</v>
      </c>
      <c r="G335" s="4"/>
      <c r="H335" s="1">
        <f t="shared" si="69"/>
        <v>26</v>
      </c>
      <c r="I335" s="14">
        <v>304</v>
      </c>
      <c r="J335" s="14">
        <f t="shared" si="70"/>
        <v>0</v>
      </c>
      <c r="K335" s="11">
        <f t="shared" si="81"/>
        <v>0</v>
      </c>
      <c r="L335" s="11">
        <f t="shared" si="75"/>
        <v>0</v>
      </c>
      <c r="M335" s="11">
        <f t="shared" si="82"/>
        <v>0</v>
      </c>
      <c r="N335" s="11">
        <f t="shared" si="76"/>
        <v>0</v>
      </c>
      <c r="O335" s="11">
        <f t="shared" si="77"/>
        <v>0</v>
      </c>
      <c r="P335" s="11">
        <f t="shared" si="78"/>
        <v>0</v>
      </c>
      <c r="Q335" s="11"/>
      <c r="R335" s="11">
        <f t="shared" si="79"/>
        <v>0</v>
      </c>
      <c r="S335" s="11">
        <f t="shared" si="80"/>
        <v>0</v>
      </c>
      <c r="T335" s="11">
        <f t="shared" si="71"/>
        <v>0</v>
      </c>
      <c r="U335" s="11">
        <f t="shared" si="72"/>
        <v>0</v>
      </c>
      <c r="V335" s="11">
        <f t="shared" si="73"/>
        <v>0</v>
      </c>
      <c r="W335" s="11"/>
      <c r="X335" s="11">
        <f t="shared" si="74"/>
        <v>0</v>
      </c>
      <c r="Y335" s="4"/>
    </row>
    <row r="336" spans="4:25" ht="18">
      <c r="D336" s="19"/>
      <c r="E336" s="19">
        <f t="shared" si="67"/>
        <v>0</v>
      </c>
      <c r="F336" s="19">
        <f t="shared" si="68"/>
        <v>0</v>
      </c>
      <c r="G336" s="4"/>
      <c r="H336" s="1">
        <f t="shared" si="69"/>
        <v>26</v>
      </c>
      <c r="I336" s="14">
        <v>305</v>
      </c>
      <c r="J336" s="14">
        <f t="shared" si="70"/>
        <v>0</v>
      </c>
      <c r="K336" s="11">
        <f t="shared" si="81"/>
        <v>0</v>
      </c>
      <c r="L336" s="11">
        <f t="shared" si="75"/>
        <v>0</v>
      </c>
      <c r="M336" s="11">
        <f t="shared" si="82"/>
        <v>0</v>
      </c>
      <c r="N336" s="11">
        <f t="shared" si="76"/>
        <v>0</v>
      </c>
      <c r="O336" s="11">
        <f t="shared" si="77"/>
        <v>0</v>
      </c>
      <c r="P336" s="11">
        <f t="shared" si="78"/>
        <v>0</v>
      </c>
      <c r="Q336" s="11"/>
      <c r="R336" s="11">
        <f t="shared" si="79"/>
        <v>0</v>
      </c>
      <c r="S336" s="11">
        <f t="shared" si="80"/>
        <v>0</v>
      </c>
      <c r="T336" s="11">
        <f t="shared" si="71"/>
        <v>0</v>
      </c>
      <c r="U336" s="11">
        <f t="shared" si="72"/>
        <v>0</v>
      </c>
      <c r="V336" s="11">
        <f t="shared" si="73"/>
        <v>0</v>
      </c>
      <c r="W336" s="11"/>
      <c r="X336" s="11">
        <f t="shared" si="74"/>
        <v>0</v>
      </c>
      <c r="Y336" s="4"/>
    </row>
    <row r="337" spans="4:25" ht="18">
      <c r="D337" s="19"/>
      <c r="E337" s="19">
        <f t="shared" si="67"/>
        <v>0</v>
      </c>
      <c r="F337" s="19">
        <f t="shared" si="68"/>
        <v>0</v>
      </c>
      <c r="G337" s="4"/>
      <c r="H337" s="1">
        <f t="shared" si="69"/>
        <v>26</v>
      </c>
      <c r="I337" s="14">
        <v>306</v>
      </c>
      <c r="J337" s="14">
        <f t="shared" si="70"/>
        <v>0</v>
      </c>
      <c r="K337" s="11">
        <f t="shared" si="81"/>
        <v>0</v>
      </c>
      <c r="L337" s="11">
        <f t="shared" si="75"/>
        <v>0</v>
      </c>
      <c r="M337" s="11">
        <f t="shared" si="82"/>
        <v>0</v>
      </c>
      <c r="N337" s="11">
        <f t="shared" si="76"/>
        <v>0</v>
      </c>
      <c r="O337" s="11">
        <f t="shared" si="77"/>
        <v>0</v>
      </c>
      <c r="P337" s="11">
        <f t="shared" si="78"/>
        <v>0</v>
      </c>
      <c r="Q337" s="11"/>
      <c r="R337" s="11">
        <f t="shared" si="79"/>
        <v>0</v>
      </c>
      <c r="S337" s="11">
        <f t="shared" si="80"/>
        <v>0</v>
      </c>
      <c r="T337" s="11">
        <f t="shared" si="71"/>
        <v>0</v>
      </c>
      <c r="U337" s="11">
        <f t="shared" si="72"/>
        <v>0</v>
      </c>
      <c r="V337" s="11">
        <f t="shared" si="73"/>
        <v>0</v>
      </c>
      <c r="W337" s="11"/>
      <c r="X337" s="11">
        <f t="shared" si="74"/>
        <v>0</v>
      </c>
      <c r="Y337" s="4"/>
    </row>
    <row r="338" spans="4:25" ht="18">
      <c r="D338" s="19"/>
      <c r="E338" s="19">
        <f t="shared" si="67"/>
        <v>0</v>
      </c>
      <c r="F338" s="19">
        <f t="shared" si="68"/>
        <v>0</v>
      </c>
      <c r="G338" s="4"/>
      <c r="H338" s="1">
        <f t="shared" si="69"/>
        <v>26</v>
      </c>
      <c r="I338" s="14">
        <v>307</v>
      </c>
      <c r="J338" s="14">
        <f t="shared" si="70"/>
        <v>0</v>
      </c>
      <c r="K338" s="11">
        <f t="shared" si="81"/>
        <v>0</v>
      </c>
      <c r="L338" s="11">
        <f t="shared" si="75"/>
        <v>0</v>
      </c>
      <c r="M338" s="11">
        <f t="shared" si="82"/>
        <v>0</v>
      </c>
      <c r="N338" s="11">
        <f t="shared" si="76"/>
        <v>0</v>
      </c>
      <c r="O338" s="11">
        <f t="shared" si="77"/>
        <v>0</v>
      </c>
      <c r="P338" s="11">
        <f t="shared" si="78"/>
        <v>0</v>
      </c>
      <c r="Q338" s="11"/>
      <c r="R338" s="11">
        <f t="shared" si="79"/>
        <v>0</v>
      </c>
      <c r="S338" s="11">
        <f t="shared" si="80"/>
        <v>0</v>
      </c>
      <c r="T338" s="11">
        <f t="shared" si="71"/>
        <v>0</v>
      </c>
      <c r="U338" s="11">
        <f t="shared" si="72"/>
        <v>0</v>
      </c>
      <c r="V338" s="11">
        <f t="shared" si="73"/>
        <v>0</v>
      </c>
      <c r="W338" s="11"/>
      <c r="X338" s="11">
        <f t="shared" si="74"/>
        <v>0</v>
      </c>
      <c r="Y338" s="4"/>
    </row>
    <row r="339" spans="4:25" ht="18">
      <c r="D339" s="19"/>
      <c r="E339" s="19">
        <f t="shared" si="67"/>
        <v>0</v>
      </c>
      <c r="F339" s="19">
        <f t="shared" si="68"/>
        <v>0</v>
      </c>
      <c r="G339" s="4"/>
      <c r="H339" s="1">
        <f t="shared" si="69"/>
        <v>26</v>
      </c>
      <c r="I339" s="14">
        <v>308</v>
      </c>
      <c r="J339" s="14">
        <f t="shared" si="70"/>
        <v>0</v>
      </c>
      <c r="K339" s="11">
        <f t="shared" si="81"/>
        <v>0</v>
      </c>
      <c r="L339" s="11">
        <f t="shared" si="75"/>
        <v>0</v>
      </c>
      <c r="M339" s="11">
        <f t="shared" si="82"/>
        <v>0</v>
      </c>
      <c r="N339" s="11">
        <f t="shared" si="76"/>
        <v>0</v>
      </c>
      <c r="O339" s="11">
        <f t="shared" si="77"/>
        <v>0</v>
      </c>
      <c r="P339" s="11">
        <f t="shared" si="78"/>
        <v>0</v>
      </c>
      <c r="Q339" s="11"/>
      <c r="R339" s="11">
        <f t="shared" si="79"/>
        <v>0</v>
      </c>
      <c r="S339" s="11">
        <f t="shared" si="80"/>
        <v>0</v>
      </c>
      <c r="T339" s="11">
        <f t="shared" si="71"/>
        <v>0</v>
      </c>
      <c r="U339" s="11">
        <f t="shared" si="72"/>
        <v>0</v>
      </c>
      <c r="V339" s="11">
        <f t="shared" si="73"/>
        <v>0</v>
      </c>
      <c r="W339" s="11"/>
      <c r="X339" s="11">
        <f t="shared" si="74"/>
        <v>0</v>
      </c>
      <c r="Y339" s="4"/>
    </row>
    <row r="340" spans="4:25" ht="18">
      <c r="D340" s="19"/>
      <c r="E340" s="19">
        <f t="shared" si="67"/>
        <v>0</v>
      </c>
      <c r="F340" s="19">
        <f t="shared" si="68"/>
        <v>0</v>
      </c>
      <c r="G340" s="4"/>
      <c r="H340" s="1">
        <f t="shared" si="69"/>
        <v>26</v>
      </c>
      <c r="I340" s="14">
        <v>309</v>
      </c>
      <c r="J340" s="14">
        <f t="shared" si="70"/>
        <v>0</v>
      </c>
      <c r="K340" s="11">
        <f t="shared" si="81"/>
        <v>0</v>
      </c>
      <c r="L340" s="11">
        <f t="shared" si="75"/>
        <v>0</v>
      </c>
      <c r="M340" s="11">
        <f t="shared" si="82"/>
        <v>0</v>
      </c>
      <c r="N340" s="11">
        <f t="shared" si="76"/>
        <v>0</v>
      </c>
      <c r="O340" s="11">
        <f t="shared" si="77"/>
        <v>0</v>
      </c>
      <c r="P340" s="11">
        <f t="shared" si="78"/>
        <v>0</v>
      </c>
      <c r="Q340" s="11"/>
      <c r="R340" s="11">
        <f t="shared" si="79"/>
        <v>0</v>
      </c>
      <c r="S340" s="11">
        <f t="shared" si="80"/>
        <v>0</v>
      </c>
      <c r="T340" s="11">
        <f t="shared" si="71"/>
        <v>0</v>
      </c>
      <c r="U340" s="11">
        <f t="shared" si="72"/>
        <v>0</v>
      </c>
      <c r="V340" s="11">
        <f t="shared" si="73"/>
        <v>0</v>
      </c>
      <c r="W340" s="11"/>
      <c r="X340" s="11">
        <f t="shared" si="74"/>
        <v>0</v>
      </c>
      <c r="Y340" s="4"/>
    </row>
    <row r="341" spans="4:25" ht="18">
      <c r="D341" s="19"/>
      <c r="E341" s="19">
        <f t="shared" si="67"/>
        <v>0</v>
      </c>
      <c r="F341" s="19">
        <f t="shared" si="68"/>
        <v>0</v>
      </c>
      <c r="G341" s="4"/>
      <c r="H341" s="1">
        <f t="shared" si="69"/>
        <v>26</v>
      </c>
      <c r="I341" s="14">
        <v>310</v>
      </c>
      <c r="J341" s="14">
        <f t="shared" si="70"/>
        <v>0</v>
      </c>
      <c r="K341" s="11">
        <f t="shared" si="81"/>
        <v>0</v>
      </c>
      <c r="L341" s="11">
        <f t="shared" si="75"/>
        <v>0</v>
      </c>
      <c r="M341" s="11">
        <f t="shared" si="82"/>
        <v>0</v>
      </c>
      <c r="N341" s="11">
        <f t="shared" si="76"/>
        <v>0</v>
      </c>
      <c r="O341" s="11">
        <f t="shared" si="77"/>
        <v>0</v>
      </c>
      <c r="P341" s="11">
        <f t="shared" si="78"/>
        <v>0</v>
      </c>
      <c r="Q341" s="11"/>
      <c r="R341" s="11">
        <f t="shared" si="79"/>
        <v>0</v>
      </c>
      <c r="S341" s="11">
        <f t="shared" si="80"/>
        <v>0</v>
      </c>
      <c r="T341" s="11">
        <f t="shared" si="71"/>
        <v>0</v>
      </c>
      <c r="U341" s="11">
        <f t="shared" si="72"/>
        <v>0</v>
      </c>
      <c r="V341" s="11">
        <f t="shared" si="73"/>
        <v>0</v>
      </c>
      <c r="W341" s="11"/>
      <c r="X341" s="11">
        <f t="shared" si="74"/>
        <v>0</v>
      </c>
      <c r="Y341" s="4"/>
    </row>
    <row r="342" spans="4:25" ht="18">
      <c r="D342" s="19"/>
      <c r="E342" s="19">
        <f t="shared" si="67"/>
        <v>0</v>
      </c>
      <c r="F342" s="19">
        <f t="shared" si="68"/>
        <v>0</v>
      </c>
      <c r="G342" s="4"/>
      <c r="H342" s="1">
        <f t="shared" si="69"/>
        <v>26</v>
      </c>
      <c r="I342" s="14">
        <v>311</v>
      </c>
      <c r="J342" s="14">
        <f t="shared" si="70"/>
        <v>0</v>
      </c>
      <c r="K342" s="11">
        <f t="shared" si="81"/>
        <v>0</v>
      </c>
      <c r="L342" s="11">
        <f t="shared" si="75"/>
        <v>0</v>
      </c>
      <c r="M342" s="11">
        <f t="shared" si="82"/>
        <v>0</v>
      </c>
      <c r="N342" s="11">
        <f t="shared" si="76"/>
        <v>0</v>
      </c>
      <c r="O342" s="11">
        <f t="shared" si="77"/>
        <v>0</v>
      </c>
      <c r="P342" s="11">
        <f t="shared" si="78"/>
        <v>0</v>
      </c>
      <c r="Q342" s="11"/>
      <c r="R342" s="11">
        <f t="shared" si="79"/>
        <v>0</v>
      </c>
      <c r="S342" s="11">
        <f t="shared" si="80"/>
        <v>0</v>
      </c>
      <c r="T342" s="11">
        <f t="shared" si="71"/>
        <v>0</v>
      </c>
      <c r="U342" s="11">
        <f t="shared" si="72"/>
        <v>0</v>
      </c>
      <c r="V342" s="11">
        <f t="shared" si="73"/>
        <v>0</v>
      </c>
      <c r="W342" s="11"/>
      <c r="X342" s="11">
        <f t="shared" si="74"/>
        <v>0</v>
      </c>
      <c r="Y342" s="4"/>
    </row>
    <row r="343" spans="4:25" ht="18">
      <c r="D343" s="19"/>
      <c r="E343" s="19">
        <f t="shared" si="67"/>
        <v>0</v>
      </c>
      <c r="F343" s="19">
        <f t="shared" si="68"/>
        <v>0</v>
      </c>
      <c r="G343" s="4"/>
      <c r="H343" s="1">
        <f t="shared" si="69"/>
        <v>27</v>
      </c>
      <c r="I343" s="14">
        <v>312</v>
      </c>
      <c r="J343" s="14">
        <f t="shared" si="70"/>
        <v>0</v>
      </c>
      <c r="K343" s="11">
        <f t="shared" si="81"/>
        <v>0</v>
      </c>
      <c r="L343" s="11">
        <f t="shared" si="75"/>
        <v>0</v>
      </c>
      <c r="M343" s="11">
        <f t="shared" si="82"/>
        <v>0</v>
      </c>
      <c r="N343" s="11">
        <f t="shared" si="76"/>
        <v>0</v>
      </c>
      <c r="O343" s="11">
        <f t="shared" si="77"/>
        <v>0</v>
      </c>
      <c r="P343" s="11">
        <f t="shared" si="78"/>
        <v>0</v>
      </c>
      <c r="Q343" s="11"/>
      <c r="R343" s="11">
        <f t="shared" si="79"/>
        <v>0</v>
      </c>
      <c r="S343" s="11">
        <f t="shared" si="80"/>
        <v>0</v>
      </c>
      <c r="T343" s="11">
        <f t="shared" si="71"/>
        <v>0</v>
      </c>
      <c r="U343" s="11">
        <f t="shared" si="72"/>
        <v>0</v>
      </c>
      <c r="V343" s="11">
        <f t="shared" si="73"/>
        <v>0</v>
      </c>
      <c r="W343" s="11"/>
      <c r="X343" s="11">
        <f t="shared" si="74"/>
        <v>0</v>
      </c>
      <c r="Y343" s="4"/>
    </row>
    <row r="344" spans="4:25" ht="18">
      <c r="D344" s="19"/>
      <c r="E344" s="19">
        <f t="shared" si="67"/>
        <v>0</v>
      </c>
      <c r="F344" s="19">
        <f t="shared" si="68"/>
        <v>0</v>
      </c>
      <c r="G344" s="4"/>
      <c r="H344" s="1">
        <f t="shared" si="69"/>
        <v>27</v>
      </c>
      <c r="I344" s="14">
        <v>313</v>
      </c>
      <c r="J344" s="14">
        <f t="shared" si="70"/>
        <v>0</v>
      </c>
      <c r="K344" s="11">
        <f t="shared" si="81"/>
        <v>0</v>
      </c>
      <c r="L344" s="11">
        <f t="shared" si="75"/>
        <v>0</v>
      </c>
      <c r="M344" s="11">
        <f t="shared" si="82"/>
        <v>0</v>
      </c>
      <c r="N344" s="11">
        <f t="shared" si="76"/>
        <v>0</v>
      </c>
      <c r="O344" s="11">
        <f t="shared" si="77"/>
        <v>0</v>
      </c>
      <c r="P344" s="11">
        <f t="shared" si="78"/>
        <v>0</v>
      </c>
      <c r="Q344" s="11"/>
      <c r="R344" s="11">
        <f t="shared" si="79"/>
        <v>0</v>
      </c>
      <c r="S344" s="11">
        <f t="shared" si="80"/>
        <v>0</v>
      </c>
      <c r="T344" s="11">
        <f t="shared" si="71"/>
        <v>0</v>
      </c>
      <c r="U344" s="11">
        <f t="shared" si="72"/>
        <v>0</v>
      </c>
      <c r="V344" s="11">
        <f t="shared" si="73"/>
        <v>0</v>
      </c>
      <c r="W344" s="11"/>
      <c r="X344" s="11">
        <f t="shared" si="74"/>
        <v>0</v>
      </c>
      <c r="Y344" s="4"/>
    </row>
    <row r="345" spans="4:25" ht="18">
      <c r="D345" s="19"/>
      <c r="E345" s="19">
        <f t="shared" si="67"/>
        <v>0</v>
      </c>
      <c r="F345" s="19">
        <f t="shared" si="68"/>
        <v>0</v>
      </c>
      <c r="G345" s="4"/>
      <c r="H345" s="1">
        <f t="shared" si="69"/>
        <v>27</v>
      </c>
      <c r="I345" s="14">
        <v>314</v>
      </c>
      <c r="J345" s="14">
        <f t="shared" si="70"/>
        <v>0</v>
      </c>
      <c r="K345" s="11">
        <f t="shared" si="81"/>
        <v>0</v>
      </c>
      <c r="L345" s="11">
        <f t="shared" si="75"/>
        <v>0</v>
      </c>
      <c r="M345" s="11">
        <f t="shared" si="82"/>
        <v>0</v>
      </c>
      <c r="N345" s="11">
        <f t="shared" si="76"/>
        <v>0</v>
      </c>
      <c r="O345" s="11">
        <f t="shared" si="77"/>
        <v>0</v>
      </c>
      <c r="P345" s="11">
        <f t="shared" si="78"/>
        <v>0</v>
      </c>
      <c r="Q345" s="11"/>
      <c r="R345" s="11">
        <f t="shared" si="79"/>
        <v>0</v>
      </c>
      <c r="S345" s="11">
        <f t="shared" si="80"/>
        <v>0</v>
      </c>
      <c r="T345" s="11">
        <f t="shared" si="71"/>
        <v>0</v>
      </c>
      <c r="U345" s="11">
        <f t="shared" si="72"/>
        <v>0</v>
      </c>
      <c r="V345" s="11">
        <f t="shared" si="73"/>
        <v>0</v>
      </c>
      <c r="W345" s="11"/>
      <c r="X345" s="11">
        <f t="shared" si="74"/>
        <v>0</v>
      </c>
      <c r="Y345" s="4"/>
    </row>
    <row r="346" spans="4:25" ht="18">
      <c r="D346" s="19"/>
      <c r="E346" s="19">
        <f t="shared" si="67"/>
        <v>0</v>
      </c>
      <c r="F346" s="19">
        <f t="shared" si="68"/>
        <v>0</v>
      </c>
      <c r="G346" s="4"/>
      <c r="H346" s="1">
        <f t="shared" si="69"/>
        <v>27</v>
      </c>
      <c r="I346" s="14">
        <v>315</v>
      </c>
      <c r="J346" s="14">
        <f t="shared" si="70"/>
        <v>0</v>
      </c>
      <c r="K346" s="11">
        <f t="shared" si="81"/>
        <v>0</v>
      </c>
      <c r="L346" s="11">
        <f t="shared" si="75"/>
        <v>0</v>
      </c>
      <c r="M346" s="11">
        <f t="shared" si="82"/>
        <v>0</v>
      </c>
      <c r="N346" s="11">
        <f t="shared" si="76"/>
        <v>0</v>
      </c>
      <c r="O346" s="11">
        <f t="shared" si="77"/>
        <v>0</v>
      </c>
      <c r="P346" s="11">
        <f t="shared" si="78"/>
        <v>0</v>
      </c>
      <c r="Q346" s="11"/>
      <c r="R346" s="11">
        <f t="shared" si="79"/>
        <v>0</v>
      </c>
      <c r="S346" s="11">
        <f t="shared" si="80"/>
        <v>0</v>
      </c>
      <c r="T346" s="11">
        <f t="shared" si="71"/>
        <v>0</v>
      </c>
      <c r="U346" s="11">
        <f t="shared" si="72"/>
        <v>0</v>
      </c>
      <c r="V346" s="11">
        <f t="shared" si="73"/>
        <v>0</v>
      </c>
      <c r="W346" s="11"/>
      <c r="X346" s="11">
        <f t="shared" si="74"/>
        <v>0</v>
      </c>
      <c r="Y346" s="4"/>
    </row>
    <row r="347" spans="4:25" ht="18">
      <c r="D347" s="19"/>
      <c r="E347" s="19">
        <f t="shared" si="67"/>
        <v>0</v>
      </c>
      <c r="F347" s="19">
        <f t="shared" si="68"/>
        <v>0</v>
      </c>
      <c r="G347" s="4"/>
      <c r="H347" s="1">
        <f t="shared" si="69"/>
        <v>27</v>
      </c>
      <c r="I347" s="14">
        <v>316</v>
      </c>
      <c r="J347" s="14">
        <f t="shared" si="70"/>
        <v>0</v>
      </c>
      <c r="K347" s="11">
        <f t="shared" si="81"/>
        <v>0</v>
      </c>
      <c r="L347" s="11">
        <f t="shared" si="75"/>
        <v>0</v>
      </c>
      <c r="M347" s="11">
        <f t="shared" si="82"/>
        <v>0</v>
      </c>
      <c r="N347" s="11">
        <f t="shared" si="76"/>
        <v>0</v>
      </c>
      <c r="O347" s="11">
        <f t="shared" si="77"/>
        <v>0</v>
      </c>
      <c r="P347" s="11">
        <f t="shared" si="78"/>
        <v>0</v>
      </c>
      <c r="Q347" s="11"/>
      <c r="R347" s="11">
        <f t="shared" si="79"/>
        <v>0</v>
      </c>
      <c r="S347" s="11">
        <f t="shared" si="80"/>
        <v>0</v>
      </c>
      <c r="T347" s="11">
        <f t="shared" si="71"/>
        <v>0</v>
      </c>
      <c r="U347" s="11">
        <f t="shared" si="72"/>
        <v>0</v>
      </c>
      <c r="V347" s="11">
        <f t="shared" si="73"/>
        <v>0</v>
      </c>
      <c r="W347" s="11"/>
      <c r="X347" s="11">
        <f t="shared" si="74"/>
        <v>0</v>
      </c>
      <c r="Y347" s="4"/>
    </row>
    <row r="348" spans="4:25" ht="18">
      <c r="D348" s="19"/>
      <c r="E348" s="19">
        <f t="shared" si="67"/>
        <v>0</v>
      </c>
      <c r="F348" s="19">
        <f t="shared" si="68"/>
        <v>0</v>
      </c>
      <c r="G348" s="4"/>
      <c r="H348" s="1">
        <f t="shared" si="69"/>
        <v>27</v>
      </c>
      <c r="I348" s="14">
        <v>317</v>
      </c>
      <c r="J348" s="14">
        <f t="shared" si="70"/>
        <v>0</v>
      </c>
      <c r="K348" s="11">
        <f t="shared" si="81"/>
        <v>0</v>
      </c>
      <c r="L348" s="11">
        <f t="shared" si="75"/>
        <v>0</v>
      </c>
      <c r="M348" s="11">
        <f t="shared" si="82"/>
        <v>0</v>
      </c>
      <c r="N348" s="11">
        <f t="shared" si="76"/>
        <v>0</v>
      </c>
      <c r="O348" s="11">
        <f t="shared" si="77"/>
        <v>0</v>
      </c>
      <c r="P348" s="11">
        <f t="shared" si="78"/>
        <v>0</v>
      </c>
      <c r="Q348" s="11"/>
      <c r="R348" s="11">
        <f t="shared" si="79"/>
        <v>0</v>
      </c>
      <c r="S348" s="11">
        <f t="shared" si="80"/>
        <v>0</v>
      </c>
      <c r="T348" s="11">
        <f t="shared" si="71"/>
        <v>0</v>
      </c>
      <c r="U348" s="11">
        <f t="shared" si="72"/>
        <v>0</v>
      </c>
      <c r="V348" s="11">
        <f t="shared" si="73"/>
        <v>0</v>
      </c>
      <c r="W348" s="11"/>
      <c r="X348" s="11">
        <f t="shared" si="74"/>
        <v>0</v>
      </c>
      <c r="Y348" s="4"/>
    </row>
    <row r="349" spans="4:25" ht="18">
      <c r="D349" s="19"/>
      <c r="E349" s="19">
        <f t="shared" si="67"/>
        <v>0</v>
      </c>
      <c r="F349" s="19">
        <f t="shared" si="68"/>
        <v>0</v>
      </c>
      <c r="G349" s="4"/>
      <c r="H349" s="1">
        <f t="shared" si="69"/>
        <v>27</v>
      </c>
      <c r="I349" s="14">
        <v>318</v>
      </c>
      <c r="J349" s="14">
        <f t="shared" si="70"/>
        <v>0</v>
      </c>
      <c r="K349" s="11">
        <f t="shared" si="81"/>
        <v>0</v>
      </c>
      <c r="L349" s="11">
        <f t="shared" si="75"/>
        <v>0</v>
      </c>
      <c r="M349" s="11">
        <f t="shared" si="82"/>
        <v>0</v>
      </c>
      <c r="N349" s="11">
        <f t="shared" si="76"/>
        <v>0</v>
      </c>
      <c r="O349" s="11">
        <f t="shared" si="77"/>
        <v>0</v>
      </c>
      <c r="P349" s="11">
        <f t="shared" si="78"/>
        <v>0</v>
      </c>
      <c r="Q349" s="11"/>
      <c r="R349" s="11">
        <f t="shared" si="79"/>
        <v>0</v>
      </c>
      <c r="S349" s="11">
        <f t="shared" si="80"/>
        <v>0</v>
      </c>
      <c r="T349" s="11">
        <f t="shared" si="71"/>
        <v>0</v>
      </c>
      <c r="U349" s="11">
        <f t="shared" si="72"/>
        <v>0</v>
      </c>
      <c r="V349" s="11">
        <f t="shared" si="73"/>
        <v>0</v>
      </c>
      <c r="W349" s="11"/>
      <c r="X349" s="11">
        <f t="shared" si="74"/>
        <v>0</v>
      </c>
      <c r="Y349" s="4"/>
    </row>
    <row r="350" spans="4:25" ht="18">
      <c r="D350" s="19"/>
      <c r="E350" s="19">
        <f t="shared" si="67"/>
        <v>0</v>
      </c>
      <c r="F350" s="19">
        <f t="shared" si="68"/>
        <v>0</v>
      </c>
      <c r="G350" s="4"/>
      <c r="H350" s="1">
        <f t="shared" si="69"/>
        <v>27</v>
      </c>
      <c r="I350" s="14">
        <v>319</v>
      </c>
      <c r="J350" s="14">
        <f t="shared" si="70"/>
        <v>0</v>
      </c>
      <c r="K350" s="11">
        <f t="shared" si="81"/>
        <v>0</v>
      </c>
      <c r="L350" s="11">
        <f t="shared" si="75"/>
        <v>0</v>
      </c>
      <c r="M350" s="11">
        <f t="shared" si="82"/>
        <v>0</v>
      </c>
      <c r="N350" s="11">
        <f t="shared" si="76"/>
        <v>0</v>
      </c>
      <c r="O350" s="11">
        <f t="shared" si="77"/>
        <v>0</v>
      </c>
      <c r="P350" s="11">
        <f t="shared" si="78"/>
        <v>0</v>
      </c>
      <c r="Q350" s="11"/>
      <c r="R350" s="11">
        <f t="shared" si="79"/>
        <v>0</v>
      </c>
      <c r="S350" s="11">
        <f t="shared" si="80"/>
        <v>0</v>
      </c>
      <c r="T350" s="11">
        <f t="shared" si="71"/>
        <v>0</v>
      </c>
      <c r="U350" s="11">
        <f t="shared" si="72"/>
        <v>0</v>
      </c>
      <c r="V350" s="11">
        <f t="shared" si="73"/>
        <v>0</v>
      </c>
      <c r="W350" s="11"/>
      <c r="X350" s="11">
        <f t="shared" si="74"/>
        <v>0</v>
      </c>
      <c r="Y350" s="4"/>
    </row>
    <row r="351" spans="4:25" ht="18">
      <c r="D351" s="19"/>
      <c r="E351" s="19">
        <f t="shared" si="67"/>
        <v>0</v>
      </c>
      <c r="F351" s="19">
        <f t="shared" si="68"/>
        <v>0</v>
      </c>
      <c r="G351" s="4"/>
      <c r="H351" s="1">
        <f t="shared" si="69"/>
        <v>27</v>
      </c>
      <c r="I351" s="14">
        <v>320</v>
      </c>
      <c r="J351" s="14">
        <f t="shared" si="70"/>
        <v>0</v>
      </c>
      <c r="K351" s="11">
        <f t="shared" si="81"/>
        <v>0</v>
      </c>
      <c r="L351" s="11">
        <f t="shared" si="75"/>
        <v>0</v>
      </c>
      <c r="M351" s="11">
        <f t="shared" si="82"/>
        <v>0</v>
      </c>
      <c r="N351" s="11">
        <f t="shared" si="76"/>
        <v>0</v>
      </c>
      <c r="O351" s="11">
        <f t="shared" si="77"/>
        <v>0</v>
      </c>
      <c r="P351" s="11">
        <f t="shared" si="78"/>
        <v>0</v>
      </c>
      <c r="Q351" s="11"/>
      <c r="R351" s="11">
        <f t="shared" si="79"/>
        <v>0</v>
      </c>
      <c r="S351" s="11">
        <f t="shared" si="80"/>
        <v>0</v>
      </c>
      <c r="T351" s="11">
        <f t="shared" si="71"/>
        <v>0</v>
      </c>
      <c r="U351" s="11">
        <f t="shared" si="72"/>
        <v>0</v>
      </c>
      <c r="V351" s="11">
        <f t="shared" si="73"/>
        <v>0</v>
      </c>
      <c r="W351" s="11"/>
      <c r="X351" s="11">
        <f t="shared" si="74"/>
        <v>0</v>
      </c>
      <c r="Y351" s="4"/>
    </row>
    <row r="352" spans="4:25" ht="18">
      <c r="D352" s="19"/>
      <c r="E352" s="19">
        <f aca="true" t="shared" si="83" ref="E352:E415">U352*$E$25</f>
        <v>0</v>
      </c>
      <c r="F352" s="19">
        <f aca="true" t="shared" si="84" ref="F352:F415">IF(J352&gt;0,$D$32-E352,0)</f>
        <v>0</v>
      </c>
      <c r="G352" s="4"/>
      <c r="H352" s="1">
        <f t="shared" si="69"/>
        <v>27</v>
      </c>
      <c r="I352" s="14">
        <v>321</v>
      </c>
      <c r="J352" s="14">
        <f t="shared" si="70"/>
        <v>0</v>
      </c>
      <c r="K352" s="11">
        <f t="shared" si="81"/>
        <v>0</v>
      </c>
      <c r="L352" s="11">
        <f t="shared" si="75"/>
        <v>0</v>
      </c>
      <c r="M352" s="11">
        <f t="shared" si="82"/>
        <v>0</v>
      </c>
      <c r="N352" s="11">
        <f t="shared" si="76"/>
        <v>0</v>
      </c>
      <c r="O352" s="11">
        <f t="shared" si="77"/>
        <v>0</v>
      </c>
      <c r="P352" s="11">
        <f t="shared" si="78"/>
        <v>0</v>
      </c>
      <c r="Q352" s="11"/>
      <c r="R352" s="11">
        <f t="shared" si="79"/>
        <v>0</v>
      </c>
      <c r="S352" s="11">
        <f t="shared" si="80"/>
        <v>0</v>
      </c>
      <c r="T352" s="11">
        <f t="shared" si="71"/>
        <v>0</v>
      </c>
      <c r="U352" s="11">
        <f t="shared" si="72"/>
        <v>0</v>
      </c>
      <c r="V352" s="11">
        <f t="shared" si="73"/>
        <v>0</v>
      </c>
      <c r="W352" s="11"/>
      <c r="X352" s="11">
        <f t="shared" si="74"/>
        <v>0</v>
      </c>
      <c r="Y352" s="4"/>
    </row>
    <row r="353" spans="4:25" ht="18">
      <c r="D353" s="19"/>
      <c r="E353" s="19">
        <f t="shared" si="83"/>
        <v>0</v>
      </c>
      <c r="F353" s="19">
        <f t="shared" si="84"/>
        <v>0</v>
      </c>
      <c r="G353" s="4"/>
      <c r="H353" s="1">
        <f aca="true" t="shared" si="85" ref="H353:H416">1+INT(I353/12)</f>
        <v>27</v>
      </c>
      <c r="I353" s="14">
        <v>322</v>
      </c>
      <c r="J353" s="14">
        <f aca="true" t="shared" si="86" ref="J353:J416">IF(I353&lt;=$D$7,I353,0)</f>
        <v>0</v>
      </c>
      <c r="K353" s="11">
        <f t="shared" si="81"/>
        <v>0</v>
      </c>
      <c r="L353" s="11">
        <f t="shared" si="75"/>
        <v>0</v>
      </c>
      <c r="M353" s="11">
        <f t="shared" si="82"/>
        <v>0</v>
      </c>
      <c r="N353" s="11">
        <f t="shared" si="76"/>
        <v>0</v>
      </c>
      <c r="O353" s="11">
        <f t="shared" si="77"/>
        <v>0</v>
      </c>
      <c r="P353" s="11">
        <f t="shared" si="78"/>
        <v>0</v>
      </c>
      <c r="Q353" s="11"/>
      <c r="R353" s="11">
        <f t="shared" si="79"/>
        <v>0</v>
      </c>
      <c r="S353" s="11">
        <f t="shared" si="80"/>
        <v>0</v>
      </c>
      <c r="T353" s="11">
        <f aca="true" t="shared" si="87" ref="T353:T416">IF(J353&gt;0,(1-S353)*$D$6,0)</f>
        <v>0</v>
      </c>
      <c r="U353" s="11">
        <f aca="true" t="shared" si="88" ref="U353:U416">T353+R353</f>
        <v>0</v>
      </c>
      <c r="V353" s="11">
        <f aca="true" t="shared" si="89" ref="V353:V416">IF(J353&gt;0,V352+U353,0)</f>
        <v>0</v>
      </c>
      <c r="W353" s="11"/>
      <c r="X353" s="11">
        <f aca="true" t="shared" si="90" ref="X353:X416">M353-U353</f>
        <v>0</v>
      </c>
      <c r="Y353" s="4"/>
    </row>
    <row r="354" spans="4:25" ht="18">
      <c r="D354" s="19"/>
      <c r="E354" s="19">
        <f t="shared" si="83"/>
        <v>0</v>
      </c>
      <c r="F354" s="19">
        <f t="shared" si="84"/>
        <v>0</v>
      </c>
      <c r="G354" s="4"/>
      <c r="H354" s="1">
        <f t="shared" si="85"/>
        <v>27</v>
      </c>
      <c r="I354" s="14">
        <v>323</v>
      </c>
      <c r="J354" s="14">
        <f t="shared" si="86"/>
        <v>0</v>
      </c>
      <c r="K354" s="11">
        <f t="shared" si="81"/>
        <v>0</v>
      </c>
      <c r="L354" s="11">
        <f aca="true" t="shared" si="91" ref="L354:L417">M354-K354</f>
        <v>0</v>
      </c>
      <c r="M354" s="11">
        <f t="shared" si="82"/>
        <v>0</v>
      </c>
      <c r="N354" s="11">
        <f aca="true" t="shared" si="92" ref="N354:N417">IF(K354&gt;0,N353+K354,0)</f>
        <v>0</v>
      </c>
      <c r="O354" s="11">
        <f aca="true" t="shared" si="93" ref="O354:O417">IF(J354&gt;0,O353+L354,0)</f>
        <v>0</v>
      </c>
      <c r="P354" s="11">
        <f aca="true" t="shared" si="94" ref="P354:P417">O354+N354</f>
        <v>0</v>
      </c>
      <c r="Q354" s="11"/>
      <c r="R354" s="11">
        <f aca="true" t="shared" si="95" ref="R354:R417">IF(J354&gt;0,1/$D$7,0)</f>
        <v>0</v>
      </c>
      <c r="S354" s="11">
        <f aca="true" t="shared" si="96" ref="S354:S417">IF(J354&gt;0,S353+R354,0)</f>
        <v>0</v>
      </c>
      <c r="T354" s="11">
        <f t="shared" si="87"/>
        <v>0</v>
      </c>
      <c r="U354" s="11">
        <f t="shared" si="88"/>
        <v>0</v>
      </c>
      <c r="V354" s="11">
        <f t="shared" si="89"/>
        <v>0</v>
      </c>
      <c r="W354" s="11"/>
      <c r="X354" s="11">
        <f t="shared" si="90"/>
        <v>0</v>
      </c>
      <c r="Y354" s="4"/>
    </row>
    <row r="355" spans="4:25" ht="18">
      <c r="D355" s="19"/>
      <c r="E355" s="19">
        <f t="shared" si="83"/>
        <v>0</v>
      </c>
      <c r="F355" s="19">
        <f t="shared" si="84"/>
        <v>0</v>
      </c>
      <c r="G355" s="4"/>
      <c r="H355" s="1">
        <f t="shared" si="85"/>
        <v>28</v>
      </c>
      <c r="I355" s="14">
        <v>324</v>
      </c>
      <c r="J355" s="14">
        <f t="shared" si="86"/>
        <v>0</v>
      </c>
      <c r="K355" s="11">
        <f t="shared" si="81"/>
        <v>0</v>
      </c>
      <c r="L355" s="11">
        <f t="shared" si="91"/>
        <v>0</v>
      </c>
      <c r="M355" s="11">
        <f t="shared" si="82"/>
        <v>0</v>
      </c>
      <c r="N355" s="11">
        <f t="shared" si="92"/>
        <v>0</v>
      </c>
      <c r="O355" s="11">
        <f t="shared" si="93"/>
        <v>0</v>
      </c>
      <c r="P355" s="11">
        <f t="shared" si="94"/>
        <v>0</v>
      </c>
      <c r="Q355" s="11"/>
      <c r="R355" s="11">
        <f t="shared" si="95"/>
        <v>0</v>
      </c>
      <c r="S355" s="11">
        <f t="shared" si="96"/>
        <v>0</v>
      </c>
      <c r="T355" s="11">
        <f t="shared" si="87"/>
        <v>0</v>
      </c>
      <c r="U355" s="11">
        <f t="shared" si="88"/>
        <v>0</v>
      </c>
      <c r="V355" s="11">
        <f t="shared" si="89"/>
        <v>0</v>
      </c>
      <c r="W355" s="11"/>
      <c r="X355" s="11">
        <f t="shared" si="90"/>
        <v>0</v>
      </c>
      <c r="Y355" s="4"/>
    </row>
    <row r="356" spans="4:25" ht="18">
      <c r="D356" s="19"/>
      <c r="E356" s="19">
        <f t="shared" si="83"/>
        <v>0</v>
      </c>
      <c r="F356" s="19">
        <f t="shared" si="84"/>
        <v>0</v>
      </c>
      <c r="G356" s="4"/>
      <c r="H356" s="1">
        <f t="shared" si="85"/>
        <v>28</v>
      </c>
      <c r="I356" s="14">
        <v>325</v>
      </c>
      <c r="J356" s="14">
        <f t="shared" si="86"/>
        <v>0</v>
      </c>
      <c r="K356" s="11">
        <f t="shared" si="81"/>
        <v>0</v>
      </c>
      <c r="L356" s="11">
        <f t="shared" si="91"/>
        <v>0</v>
      </c>
      <c r="M356" s="11">
        <f t="shared" si="82"/>
        <v>0</v>
      </c>
      <c r="N356" s="11">
        <f t="shared" si="92"/>
        <v>0</v>
      </c>
      <c r="O356" s="11">
        <f t="shared" si="93"/>
        <v>0</v>
      </c>
      <c r="P356" s="11">
        <f t="shared" si="94"/>
        <v>0</v>
      </c>
      <c r="Q356" s="11"/>
      <c r="R356" s="11">
        <f t="shared" si="95"/>
        <v>0</v>
      </c>
      <c r="S356" s="11">
        <f t="shared" si="96"/>
        <v>0</v>
      </c>
      <c r="T356" s="11">
        <f t="shared" si="87"/>
        <v>0</v>
      </c>
      <c r="U356" s="11">
        <f t="shared" si="88"/>
        <v>0</v>
      </c>
      <c r="V356" s="11">
        <f t="shared" si="89"/>
        <v>0</v>
      </c>
      <c r="W356" s="11"/>
      <c r="X356" s="11">
        <f t="shared" si="90"/>
        <v>0</v>
      </c>
      <c r="Y356" s="4"/>
    </row>
    <row r="357" spans="4:25" ht="18">
      <c r="D357" s="19"/>
      <c r="E357" s="19">
        <f t="shared" si="83"/>
        <v>0</v>
      </c>
      <c r="F357" s="19">
        <f t="shared" si="84"/>
        <v>0</v>
      </c>
      <c r="G357" s="4"/>
      <c r="H357" s="1">
        <f t="shared" si="85"/>
        <v>28</v>
      </c>
      <c r="I357" s="14">
        <v>326</v>
      </c>
      <c r="J357" s="14">
        <f t="shared" si="86"/>
        <v>0</v>
      </c>
      <c r="K357" s="11">
        <f t="shared" si="81"/>
        <v>0</v>
      </c>
      <c r="L357" s="11">
        <f t="shared" si="91"/>
        <v>0</v>
      </c>
      <c r="M357" s="11">
        <f t="shared" si="82"/>
        <v>0</v>
      </c>
      <c r="N357" s="11">
        <f t="shared" si="92"/>
        <v>0</v>
      </c>
      <c r="O357" s="11">
        <f t="shared" si="93"/>
        <v>0</v>
      </c>
      <c r="P357" s="11">
        <f t="shared" si="94"/>
        <v>0</v>
      </c>
      <c r="Q357" s="11"/>
      <c r="R357" s="11">
        <f t="shared" si="95"/>
        <v>0</v>
      </c>
      <c r="S357" s="11">
        <f t="shared" si="96"/>
        <v>0</v>
      </c>
      <c r="T357" s="11">
        <f t="shared" si="87"/>
        <v>0</v>
      </c>
      <c r="U357" s="11">
        <f t="shared" si="88"/>
        <v>0</v>
      </c>
      <c r="V357" s="11">
        <f t="shared" si="89"/>
        <v>0</v>
      </c>
      <c r="W357" s="11"/>
      <c r="X357" s="11">
        <f t="shared" si="90"/>
        <v>0</v>
      </c>
      <c r="Y357" s="4"/>
    </row>
    <row r="358" spans="4:25" ht="18">
      <c r="D358" s="19"/>
      <c r="E358" s="19">
        <f t="shared" si="83"/>
        <v>0</v>
      </c>
      <c r="F358" s="19">
        <f t="shared" si="84"/>
        <v>0</v>
      </c>
      <c r="G358" s="4"/>
      <c r="H358" s="1">
        <f t="shared" si="85"/>
        <v>28</v>
      </c>
      <c r="I358" s="14">
        <v>327</v>
      </c>
      <c r="J358" s="14">
        <f t="shared" si="86"/>
        <v>0</v>
      </c>
      <c r="K358" s="11">
        <f t="shared" si="81"/>
        <v>0</v>
      </c>
      <c r="L358" s="11">
        <f t="shared" si="91"/>
        <v>0</v>
      </c>
      <c r="M358" s="11">
        <f t="shared" si="82"/>
        <v>0</v>
      </c>
      <c r="N358" s="11">
        <f t="shared" si="92"/>
        <v>0</v>
      </c>
      <c r="O358" s="11">
        <f t="shared" si="93"/>
        <v>0</v>
      </c>
      <c r="P358" s="11">
        <f t="shared" si="94"/>
        <v>0</v>
      </c>
      <c r="Q358" s="11"/>
      <c r="R358" s="11">
        <f t="shared" si="95"/>
        <v>0</v>
      </c>
      <c r="S358" s="11">
        <f t="shared" si="96"/>
        <v>0</v>
      </c>
      <c r="T358" s="11">
        <f t="shared" si="87"/>
        <v>0</v>
      </c>
      <c r="U358" s="11">
        <f t="shared" si="88"/>
        <v>0</v>
      </c>
      <c r="V358" s="11">
        <f t="shared" si="89"/>
        <v>0</v>
      </c>
      <c r="W358" s="11"/>
      <c r="X358" s="11">
        <f t="shared" si="90"/>
        <v>0</v>
      </c>
      <c r="Y358" s="4"/>
    </row>
    <row r="359" spans="4:25" ht="18">
      <c r="D359" s="19"/>
      <c r="E359" s="19">
        <f t="shared" si="83"/>
        <v>0</v>
      </c>
      <c r="F359" s="19">
        <f t="shared" si="84"/>
        <v>0</v>
      </c>
      <c r="G359" s="4"/>
      <c r="H359" s="1">
        <f t="shared" si="85"/>
        <v>28</v>
      </c>
      <c r="I359" s="14">
        <v>328</v>
      </c>
      <c r="J359" s="14">
        <f t="shared" si="86"/>
        <v>0</v>
      </c>
      <c r="K359" s="11">
        <f t="shared" si="81"/>
        <v>0</v>
      </c>
      <c r="L359" s="11">
        <f t="shared" si="91"/>
        <v>0</v>
      </c>
      <c r="M359" s="11">
        <f t="shared" si="82"/>
        <v>0</v>
      </c>
      <c r="N359" s="11">
        <f t="shared" si="92"/>
        <v>0</v>
      </c>
      <c r="O359" s="11">
        <f t="shared" si="93"/>
        <v>0</v>
      </c>
      <c r="P359" s="11">
        <f t="shared" si="94"/>
        <v>0</v>
      </c>
      <c r="Q359" s="11"/>
      <c r="R359" s="11">
        <f t="shared" si="95"/>
        <v>0</v>
      </c>
      <c r="S359" s="11">
        <f t="shared" si="96"/>
        <v>0</v>
      </c>
      <c r="T359" s="11">
        <f t="shared" si="87"/>
        <v>0</v>
      </c>
      <c r="U359" s="11">
        <f t="shared" si="88"/>
        <v>0</v>
      </c>
      <c r="V359" s="11">
        <f t="shared" si="89"/>
        <v>0</v>
      </c>
      <c r="W359" s="11"/>
      <c r="X359" s="11">
        <f t="shared" si="90"/>
        <v>0</v>
      </c>
      <c r="Y359" s="4"/>
    </row>
    <row r="360" spans="4:25" ht="18">
      <c r="D360" s="19"/>
      <c r="E360" s="19">
        <f t="shared" si="83"/>
        <v>0</v>
      </c>
      <c r="F360" s="19">
        <f t="shared" si="84"/>
        <v>0</v>
      </c>
      <c r="G360" s="4"/>
      <c r="H360" s="1">
        <f t="shared" si="85"/>
        <v>28</v>
      </c>
      <c r="I360" s="14">
        <v>329</v>
      </c>
      <c r="J360" s="14">
        <f t="shared" si="86"/>
        <v>0</v>
      </c>
      <c r="K360" s="11">
        <f t="shared" si="81"/>
        <v>0</v>
      </c>
      <c r="L360" s="11">
        <f t="shared" si="91"/>
        <v>0</v>
      </c>
      <c r="M360" s="11">
        <f t="shared" si="82"/>
        <v>0</v>
      </c>
      <c r="N360" s="11">
        <f t="shared" si="92"/>
        <v>0</v>
      </c>
      <c r="O360" s="11">
        <f t="shared" si="93"/>
        <v>0</v>
      </c>
      <c r="P360" s="11">
        <f t="shared" si="94"/>
        <v>0</v>
      </c>
      <c r="Q360" s="11"/>
      <c r="R360" s="11">
        <f t="shared" si="95"/>
        <v>0</v>
      </c>
      <c r="S360" s="11">
        <f t="shared" si="96"/>
        <v>0</v>
      </c>
      <c r="T360" s="11">
        <f t="shared" si="87"/>
        <v>0</v>
      </c>
      <c r="U360" s="11">
        <f t="shared" si="88"/>
        <v>0</v>
      </c>
      <c r="V360" s="11">
        <f t="shared" si="89"/>
        <v>0</v>
      </c>
      <c r="W360" s="11"/>
      <c r="X360" s="11">
        <f t="shared" si="90"/>
        <v>0</v>
      </c>
      <c r="Y360" s="4"/>
    </row>
    <row r="361" spans="4:25" ht="18">
      <c r="D361" s="19"/>
      <c r="E361" s="19">
        <f t="shared" si="83"/>
        <v>0</v>
      </c>
      <c r="F361" s="19">
        <f t="shared" si="84"/>
        <v>0</v>
      </c>
      <c r="G361" s="4"/>
      <c r="H361" s="1">
        <f t="shared" si="85"/>
        <v>28</v>
      </c>
      <c r="I361" s="14">
        <v>330</v>
      </c>
      <c r="J361" s="14">
        <f t="shared" si="86"/>
        <v>0</v>
      </c>
      <c r="K361" s="11">
        <f t="shared" si="81"/>
        <v>0</v>
      </c>
      <c r="L361" s="11">
        <f t="shared" si="91"/>
        <v>0</v>
      </c>
      <c r="M361" s="11">
        <f t="shared" si="82"/>
        <v>0</v>
      </c>
      <c r="N361" s="11">
        <f t="shared" si="92"/>
        <v>0</v>
      </c>
      <c r="O361" s="11">
        <f t="shared" si="93"/>
        <v>0</v>
      </c>
      <c r="P361" s="11">
        <f t="shared" si="94"/>
        <v>0</v>
      </c>
      <c r="Q361" s="11"/>
      <c r="R361" s="11">
        <f t="shared" si="95"/>
        <v>0</v>
      </c>
      <c r="S361" s="11">
        <f t="shared" si="96"/>
        <v>0</v>
      </c>
      <c r="T361" s="11">
        <f t="shared" si="87"/>
        <v>0</v>
      </c>
      <c r="U361" s="11">
        <f t="shared" si="88"/>
        <v>0</v>
      </c>
      <c r="V361" s="11">
        <f t="shared" si="89"/>
        <v>0</v>
      </c>
      <c r="W361" s="11"/>
      <c r="X361" s="11">
        <f t="shared" si="90"/>
        <v>0</v>
      </c>
      <c r="Y361" s="4"/>
    </row>
    <row r="362" spans="4:25" ht="18">
      <c r="D362" s="19"/>
      <c r="E362" s="19">
        <f t="shared" si="83"/>
        <v>0</v>
      </c>
      <c r="F362" s="19">
        <f t="shared" si="84"/>
        <v>0</v>
      </c>
      <c r="G362" s="4"/>
      <c r="H362" s="1">
        <f t="shared" si="85"/>
        <v>28</v>
      </c>
      <c r="I362" s="14">
        <v>331</v>
      </c>
      <c r="J362" s="14">
        <f t="shared" si="86"/>
        <v>0</v>
      </c>
      <c r="K362" s="11">
        <f t="shared" si="81"/>
        <v>0</v>
      </c>
      <c r="L362" s="11">
        <f t="shared" si="91"/>
        <v>0</v>
      </c>
      <c r="M362" s="11">
        <f t="shared" si="82"/>
        <v>0</v>
      </c>
      <c r="N362" s="11">
        <f t="shared" si="92"/>
        <v>0</v>
      </c>
      <c r="O362" s="11">
        <f t="shared" si="93"/>
        <v>0</v>
      </c>
      <c r="P362" s="11">
        <f t="shared" si="94"/>
        <v>0</v>
      </c>
      <c r="Q362" s="11"/>
      <c r="R362" s="11">
        <f t="shared" si="95"/>
        <v>0</v>
      </c>
      <c r="S362" s="11">
        <f t="shared" si="96"/>
        <v>0</v>
      </c>
      <c r="T362" s="11">
        <f t="shared" si="87"/>
        <v>0</v>
      </c>
      <c r="U362" s="11">
        <f t="shared" si="88"/>
        <v>0</v>
      </c>
      <c r="V362" s="11">
        <f t="shared" si="89"/>
        <v>0</v>
      </c>
      <c r="W362" s="11"/>
      <c r="X362" s="11">
        <f t="shared" si="90"/>
        <v>0</v>
      </c>
      <c r="Y362" s="4"/>
    </row>
    <row r="363" spans="4:25" ht="18">
      <c r="D363" s="19"/>
      <c r="E363" s="19">
        <f t="shared" si="83"/>
        <v>0</v>
      </c>
      <c r="F363" s="19">
        <f t="shared" si="84"/>
        <v>0</v>
      </c>
      <c r="G363" s="4"/>
      <c r="H363" s="1">
        <f t="shared" si="85"/>
        <v>28</v>
      </c>
      <c r="I363" s="14">
        <v>332</v>
      </c>
      <c r="J363" s="14">
        <f t="shared" si="86"/>
        <v>0</v>
      </c>
      <c r="K363" s="11">
        <f t="shared" si="81"/>
        <v>0</v>
      </c>
      <c r="L363" s="11">
        <f t="shared" si="91"/>
        <v>0</v>
      </c>
      <c r="M363" s="11">
        <f t="shared" si="82"/>
        <v>0</v>
      </c>
      <c r="N363" s="11">
        <f t="shared" si="92"/>
        <v>0</v>
      </c>
      <c r="O363" s="11">
        <f t="shared" si="93"/>
        <v>0</v>
      </c>
      <c r="P363" s="11">
        <f t="shared" si="94"/>
        <v>0</v>
      </c>
      <c r="Q363" s="11"/>
      <c r="R363" s="11">
        <f t="shared" si="95"/>
        <v>0</v>
      </c>
      <c r="S363" s="11">
        <f t="shared" si="96"/>
        <v>0</v>
      </c>
      <c r="T363" s="11">
        <f t="shared" si="87"/>
        <v>0</v>
      </c>
      <c r="U363" s="11">
        <f t="shared" si="88"/>
        <v>0</v>
      </c>
      <c r="V363" s="11">
        <f t="shared" si="89"/>
        <v>0</v>
      </c>
      <c r="W363" s="11"/>
      <c r="X363" s="11">
        <f t="shared" si="90"/>
        <v>0</v>
      </c>
      <c r="Y363" s="4"/>
    </row>
    <row r="364" spans="4:25" ht="18">
      <c r="D364" s="19"/>
      <c r="E364" s="19">
        <f t="shared" si="83"/>
        <v>0</v>
      </c>
      <c r="F364" s="19">
        <f t="shared" si="84"/>
        <v>0</v>
      </c>
      <c r="G364" s="4"/>
      <c r="H364" s="1">
        <f t="shared" si="85"/>
        <v>28</v>
      </c>
      <c r="I364" s="14">
        <v>333</v>
      </c>
      <c r="J364" s="14">
        <f t="shared" si="86"/>
        <v>0</v>
      </c>
      <c r="K364" s="11">
        <f t="shared" si="81"/>
        <v>0</v>
      </c>
      <c r="L364" s="11">
        <f t="shared" si="91"/>
        <v>0</v>
      </c>
      <c r="M364" s="11">
        <f t="shared" si="82"/>
        <v>0</v>
      </c>
      <c r="N364" s="11">
        <f t="shared" si="92"/>
        <v>0</v>
      </c>
      <c r="O364" s="11">
        <f t="shared" si="93"/>
        <v>0</v>
      </c>
      <c r="P364" s="11">
        <f t="shared" si="94"/>
        <v>0</v>
      </c>
      <c r="Q364" s="11"/>
      <c r="R364" s="11">
        <f t="shared" si="95"/>
        <v>0</v>
      </c>
      <c r="S364" s="11">
        <f t="shared" si="96"/>
        <v>0</v>
      </c>
      <c r="T364" s="11">
        <f t="shared" si="87"/>
        <v>0</v>
      </c>
      <c r="U364" s="11">
        <f t="shared" si="88"/>
        <v>0</v>
      </c>
      <c r="V364" s="11">
        <f t="shared" si="89"/>
        <v>0</v>
      </c>
      <c r="W364" s="11"/>
      <c r="X364" s="11">
        <f t="shared" si="90"/>
        <v>0</v>
      </c>
      <c r="Y364" s="4"/>
    </row>
    <row r="365" spans="4:25" ht="18">
      <c r="D365" s="19"/>
      <c r="E365" s="19">
        <f t="shared" si="83"/>
        <v>0</v>
      </c>
      <c r="F365" s="19">
        <f t="shared" si="84"/>
        <v>0</v>
      </c>
      <c r="G365" s="4"/>
      <c r="H365" s="1">
        <f t="shared" si="85"/>
        <v>28</v>
      </c>
      <c r="I365" s="14">
        <v>334</v>
      </c>
      <c r="J365" s="14">
        <f t="shared" si="86"/>
        <v>0</v>
      </c>
      <c r="K365" s="11">
        <f t="shared" si="81"/>
        <v>0</v>
      </c>
      <c r="L365" s="11">
        <f t="shared" si="91"/>
        <v>0</v>
      </c>
      <c r="M365" s="11">
        <f t="shared" si="82"/>
        <v>0</v>
      </c>
      <c r="N365" s="11">
        <f t="shared" si="92"/>
        <v>0</v>
      </c>
      <c r="O365" s="11">
        <f t="shared" si="93"/>
        <v>0</v>
      </c>
      <c r="P365" s="11">
        <f t="shared" si="94"/>
        <v>0</v>
      </c>
      <c r="Q365" s="11"/>
      <c r="R365" s="11">
        <f t="shared" si="95"/>
        <v>0</v>
      </c>
      <c r="S365" s="11">
        <f t="shared" si="96"/>
        <v>0</v>
      </c>
      <c r="T365" s="11">
        <f t="shared" si="87"/>
        <v>0</v>
      </c>
      <c r="U365" s="11">
        <f t="shared" si="88"/>
        <v>0</v>
      </c>
      <c r="V365" s="11">
        <f t="shared" si="89"/>
        <v>0</v>
      </c>
      <c r="W365" s="11"/>
      <c r="X365" s="11">
        <f t="shared" si="90"/>
        <v>0</v>
      </c>
      <c r="Y365" s="4"/>
    </row>
    <row r="366" spans="4:25" ht="18">
      <c r="D366" s="19"/>
      <c r="E366" s="19">
        <f t="shared" si="83"/>
        <v>0</v>
      </c>
      <c r="F366" s="19">
        <f t="shared" si="84"/>
        <v>0</v>
      </c>
      <c r="G366" s="4"/>
      <c r="H366" s="1">
        <f t="shared" si="85"/>
        <v>28</v>
      </c>
      <c r="I366" s="14">
        <v>335</v>
      </c>
      <c r="J366" s="14">
        <f t="shared" si="86"/>
        <v>0</v>
      </c>
      <c r="K366" s="11">
        <f t="shared" si="81"/>
        <v>0</v>
      </c>
      <c r="L366" s="11">
        <f t="shared" si="91"/>
        <v>0</v>
      </c>
      <c r="M366" s="11">
        <f t="shared" si="82"/>
        <v>0</v>
      </c>
      <c r="N366" s="11">
        <f t="shared" si="92"/>
        <v>0</v>
      </c>
      <c r="O366" s="11">
        <f t="shared" si="93"/>
        <v>0</v>
      </c>
      <c r="P366" s="11">
        <f t="shared" si="94"/>
        <v>0</v>
      </c>
      <c r="Q366" s="11"/>
      <c r="R366" s="11">
        <f t="shared" si="95"/>
        <v>0</v>
      </c>
      <c r="S366" s="11">
        <f t="shared" si="96"/>
        <v>0</v>
      </c>
      <c r="T366" s="11">
        <f t="shared" si="87"/>
        <v>0</v>
      </c>
      <c r="U366" s="11">
        <f t="shared" si="88"/>
        <v>0</v>
      </c>
      <c r="V366" s="11">
        <f t="shared" si="89"/>
        <v>0</v>
      </c>
      <c r="W366" s="11"/>
      <c r="X366" s="11">
        <f t="shared" si="90"/>
        <v>0</v>
      </c>
      <c r="Y366" s="4"/>
    </row>
    <row r="367" spans="4:25" ht="18">
      <c r="D367" s="19"/>
      <c r="E367" s="19">
        <f t="shared" si="83"/>
        <v>0</v>
      </c>
      <c r="F367" s="19">
        <f t="shared" si="84"/>
        <v>0</v>
      </c>
      <c r="G367" s="4"/>
      <c r="H367" s="1">
        <f t="shared" si="85"/>
        <v>29</v>
      </c>
      <c r="I367" s="14">
        <v>336</v>
      </c>
      <c r="J367" s="14">
        <f t="shared" si="86"/>
        <v>0</v>
      </c>
      <c r="K367" s="11">
        <f t="shared" si="81"/>
        <v>0</v>
      </c>
      <c r="L367" s="11">
        <f t="shared" si="91"/>
        <v>0</v>
      </c>
      <c r="M367" s="11">
        <f t="shared" si="82"/>
        <v>0</v>
      </c>
      <c r="N367" s="11">
        <f t="shared" si="92"/>
        <v>0</v>
      </c>
      <c r="O367" s="11">
        <f t="shared" si="93"/>
        <v>0</v>
      </c>
      <c r="P367" s="11">
        <f t="shared" si="94"/>
        <v>0</v>
      </c>
      <c r="Q367" s="11"/>
      <c r="R367" s="11">
        <f t="shared" si="95"/>
        <v>0</v>
      </c>
      <c r="S367" s="11">
        <f t="shared" si="96"/>
        <v>0</v>
      </c>
      <c r="T367" s="11">
        <f t="shared" si="87"/>
        <v>0</v>
      </c>
      <c r="U367" s="11">
        <f t="shared" si="88"/>
        <v>0</v>
      </c>
      <c r="V367" s="11">
        <f t="shared" si="89"/>
        <v>0</v>
      </c>
      <c r="W367" s="11"/>
      <c r="X367" s="11">
        <f t="shared" si="90"/>
        <v>0</v>
      </c>
      <c r="Y367" s="4"/>
    </row>
    <row r="368" spans="4:25" ht="18">
      <c r="D368" s="19"/>
      <c r="E368" s="19">
        <f t="shared" si="83"/>
        <v>0</v>
      </c>
      <c r="F368" s="19">
        <f t="shared" si="84"/>
        <v>0</v>
      </c>
      <c r="G368" s="4"/>
      <c r="H368" s="1">
        <f t="shared" si="85"/>
        <v>29</v>
      </c>
      <c r="I368" s="14">
        <v>337</v>
      </c>
      <c r="J368" s="14">
        <f t="shared" si="86"/>
        <v>0</v>
      </c>
      <c r="K368" s="11">
        <f t="shared" si="81"/>
        <v>0</v>
      </c>
      <c r="L368" s="11">
        <f t="shared" si="91"/>
        <v>0</v>
      </c>
      <c r="M368" s="11">
        <f t="shared" si="82"/>
        <v>0</v>
      </c>
      <c r="N368" s="11">
        <f t="shared" si="92"/>
        <v>0</v>
      </c>
      <c r="O368" s="11">
        <f t="shared" si="93"/>
        <v>0</v>
      </c>
      <c r="P368" s="11">
        <f t="shared" si="94"/>
        <v>0</v>
      </c>
      <c r="Q368" s="11"/>
      <c r="R368" s="11">
        <f t="shared" si="95"/>
        <v>0</v>
      </c>
      <c r="S368" s="11">
        <f t="shared" si="96"/>
        <v>0</v>
      </c>
      <c r="T368" s="11">
        <f t="shared" si="87"/>
        <v>0</v>
      </c>
      <c r="U368" s="11">
        <f t="shared" si="88"/>
        <v>0</v>
      </c>
      <c r="V368" s="11">
        <f t="shared" si="89"/>
        <v>0</v>
      </c>
      <c r="W368" s="11"/>
      <c r="X368" s="11">
        <f t="shared" si="90"/>
        <v>0</v>
      </c>
      <c r="Y368" s="4"/>
    </row>
    <row r="369" spans="4:25" ht="18">
      <c r="D369" s="19"/>
      <c r="E369" s="19">
        <f t="shared" si="83"/>
        <v>0</v>
      </c>
      <c r="F369" s="19">
        <f t="shared" si="84"/>
        <v>0</v>
      </c>
      <c r="G369" s="4"/>
      <c r="H369" s="1">
        <f t="shared" si="85"/>
        <v>29</v>
      </c>
      <c r="I369" s="14">
        <v>338</v>
      </c>
      <c r="J369" s="14">
        <f t="shared" si="86"/>
        <v>0</v>
      </c>
      <c r="K369" s="11">
        <f t="shared" si="81"/>
        <v>0</v>
      </c>
      <c r="L369" s="11">
        <f t="shared" si="91"/>
        <v>0</v>
      </c>
      <c r="M369" s="11">
        <f t="shared" si="82"/>
        <v>0</v>
      </c>
      <c r="N369" s="11">
        <f t="shared" si="92"/>
        <v>0</v>
      </c>
      <c r="O369" s="11">
        <f t="shared" si="93"/>
        <v>0</v>
      </c>
      <c r="P369" s="11">
        <f t="shared" si="94"/>
        <v>0</v>
      </c>
      <c r="Q369" s="11"/>
      <c r="R369" s="11">
        <f t="shared" si="95"/>
        <v>0</v>
      </c>
      <c r="S369" s="11">
        <f t="shared" si="96"/>
        <v>0</v>
      </c>
      <c r="T369" s="11">
        <f t="shared" si="87"/>
        <v>0</v>
      </c>
      <c r="U369" s="11">
        <f t="shared" si="88"/>
        <v>0</v>
      </c>
      <c r="V369" s="11">
        <f t="shared" si="89"/>
        <v>0</v>
      </c>
      <c r="W369" s="11"/>
      <c r="X369" s="11">
        <f t="shared" si="90"/>
        <v>0</v>
      </c>
      <c r="Y369" s="4"/>
    </row>
    <row r="370" spans="4:25" ht="18">
      <c r="D370" s="19"/>
      <c r="E370" s="19">
        <f t="shared" si="83"/>
        <v>0</v>
      </c>
      <c r="F370" s="19">
        <f t="shared" si="84"/>
        <v>0</v>
      </c>
      <c r="G370" s="4"/>
      <c r="H370" s="1">
        <f t="shared" si="85"/>
        <v>29</v>
      </c>
      <c r="I370" s="14">
        <v>339</v>
      </c>
      <c r="J370" s="14">
        <f t="shared" si="86"/>
        <v>0</v>
      </c>
      <c r="K370" s="11">
        <f t="shared" si="81"/>
        <v>0</v>
      </c>
      <c r="L370" s="11">
        <f t="shared" si="91"/>
        <v>0</v>
      </c>
      <c r="M370" s="11">
        <f t="shared" si="82"/>
        <v>0</v>
      </c>
      <c r="N370" s="11">
        <f t="shared" si="92"/>
        <v>0</v>
      </c>
      <c r="O370" s="11">
        <f t="shared" si="93"/>
        <v>0</v>
      </c>
      <c r="P370" s="11">
        <f t="shared" si="94"/>
        <v>0</v>
      </c>
      <c r="Q370" s="11"/>
      <c r="R370" s="11">
        <f t="shared" si="95"/>
        <v>0</v>
      </c>
      <c r="S370" s="11">
        <f t="shared" si="96"/>
        <v>0</v>
      </c>
      <c r="T370" s="11">
        <f t="shared" si="87"/>
        <v>0</v>
      </c>
      <c r="U370" s="11">
        <f t="shared" si="88"/>
        <v>0</v>
      </c>
      <c r="V370" s="11">
        <f t="shared" si="89"/>
        <v>0</v>
      </c>
      <c r="W370" s="11"/>
      <c r="X370" s="11">
        <f t="shared" si="90"/>
        <v>0</v>
      </c>
      <c r="Y370" s="4"/>
    </row>
    <row r="371" spans="4:25" ht="18">
      <c r="D371" s="19"/>
      <c r="E371" s="19">
        <f t="shared" si="83"/>
        <v>0</v>
      </c>
      <c r="F371" s="19">
        <f t="shared" si="84"/>
        <v>0</v>
      </c>
      <c r="G371" s="4"/>
      <c r="H371" s="1">
        <f t="shared" si="85"/>
        <v>29</v>
      </c>
      <c r="I371" s="14">
        <v>340</v>
      </c>
      <c r="J371" s="14">
        <f t="shared" si="86"/>
        <v>0</v>
      </c>
      <c r="K371" s="11">
        <f t="shared" si="81"/>
        <v>0</v>
      </c>
      <c r="L371" s="11">
        <f t="shared" si="91"/>
        <v>0</v>
      </c>
      <c r="M371" s="11">
        <f t="shared" si="82"/>
        <v>0</v>
      </c>
      <c r="N371" s="11">
        <f t="shared" si="92"/>
        <v>0</v>
      </c>
      <c r="O371" s="11">
        <f t="shared" si="93"/>
        <v>0</v>
      </c>
      <c r="P371" s="11">
        <f t="shared" si="94"/>
        <v>0</v>
      </c>
      <c r="Q371" s="11"/>
      <c r="R371" s="11">
        <f t="shared" si="95"/>
        <v>0</v>
      </c>
      <c r="S371" s="11">
        <f t="shared" si="96"/>
        <v>0</v>
      </c>
      <c r="T371" s="11">
        <f t="shared" si="87"/>
        <v>0</v>
      </c>
      <c r="U371" s="11">
        <f t="shared" si="88"/>
        <v>0</v>
      </c>
      <c r="V371" s="11">
        <f t="shared" si="89"/>
        <v>0</v>
      </c>
      <c r="W371" s="11"/>
      <c r="X371" s="11">
        <f t="shared" si="90"/>
        <v>0</v>
      </c>
      <c r="Y371" s="4"/>
    </row>
    <row r="372" spans="4:25" ht="18">
      <c r="D372" s="19"/>
      <c r="E372" s="19">
        <f t="shared" si="83"/>
        <v>0</v>
      </c>
      <c r="F372" s="19">
        <f t="shared" si="84"/>
        <v>0</v>
      </c>
      <c r="G372" s="4"/>
      <c r="H372" s="1">
        <f t="shared" si="85"/>
        <v>29</v>
      </c>
      <c r="I372" s="14">
        <v>341</v>
      </c>
      <c r="J372" s="14">
        <f t="shared" si="86"/>
        <v>0</v>
      </c>
      <c r="K372" s="11">
        <f t="shared" si="81"/>
        <v>0</v>
      </c>
      <c r="L372" s="11">
        <f t="shared" si="91"/>
        <v>0</v>
      </c>
      <c r="M372" s="11">
        <f t="shared" si="82"/>
        <v>0</v>
      </c>
      <c r="N372" s="11">
        <f t="shared" si="92"/>
        <v>0</v>
      </c>
      <c r="O372" s="11">
        <f t="shared" si="93"/>
        <v>0</v>
      </c>
      <c r="P372" s="11">
        <f t="shared" si="94"/>
        <v>0</v>
      </c>
      <c r="Q372" s="11"/>
      <c r="R372" s="11">
        <f t="shared" si="95"/>
        <v>0</v>
      </c>
      <c r="S372" s="11">
        <f t="shared" si="96"/>
        <v>0</v>
      </c>
      <c r="T372" s="11">
        <f t="shared" si="87"/>
        <v>0</v>
      </c>
      <c r="U372" s="11">
        <f t="shared" si="88"/>
        <v>0</v>
      </c>
      <c r="V372" s="11">
        <f t="shared" si="89"/>
        <v>0</v>
      </c>
      <c r="W372" s="11"/>
      <c r="X372" s="11">
        <f t="shared" si="90"/>
        <v>0</v>
      </c>
      <c r="Y372" s="4"/>
    </row>
    <row r="373" spans="4:25" ht="18">
      <c r="D373" s="19"/>
      <c r="E373" s="19">
        <f t="shared" si="83"/>
        <v>0</v>
      </c>
      <c r="F373" s="19">
        <f t="shared" si="84"/>
        <v>0</v>
      </c>
      <c r="G373" s="4"/>
      <c r="H373" s="1">
        <f t="shared" si="85"/>
        <v>29</v>
      </c>
      <c r="I373" s="14">
        <v>342</v>
      </c>
      <c r="J373" s="14">
        <f t="shared" si="86"/>
        <v>0</v>
      </c>
      <c r="K373" s="11">
        <f t="shared" si="81"/>
        <v>0</v>
      </c>
      <c r="L373" s="11">
        <f t="shared" si="91"/>
        <v>0</v>
      </c>
      <c r="M373" s="11">
        <f t="shared" si="82"/>
        <v>0</v>
      </c>
      <c r="N373" s="11">
        <f t="shared" si="92"/>
        <v>0</v>
      </c>
      <c r="O373" s="11">
        <f t="shared" si="93"/>
        <v>0</v>
      </c>
      <c r="P373" s="11">
        <f t="shared" si="94"/>
        <v>0</v>
      </c>
      <c r="Q373" s="11"/>
      <c r="R373" s="11">
        <f t="shared" si="95"/>
        <v>0</v>
      </c>
      <c r="S373" s="11">
        <f t="shared" si="96"/>
        <v>0</v>
      </c>
      <c r="T373" s="11">
        <f t="shared" si="87"/>
        <v>0</v>
      </c>
      <c r="U373" s="11">
        <f t="shared" si="88"/>
        <v>0</v>
      </c>
      <c r="V373" s="11">
        <f t="shared" si="89"/>
        <v>0</v>
      </c>
      <c r="W373" s="11"/>
      <c r="X373" s="11">
        <f t="shared" si="90"/>
        <v>0</v>
      </c>
      <c r="Y373" s="4"/>
    </row>
    <row r="374" spans="4:25" ht="18">
      <c r="D374" s="19"/>
      <c r="E374" s="19">
        <f t="shared" si="83"/>
        <v>0</v>
      </c>
      <c r="F374" s="19">
        <f t="shared" si="84"/>
        <v>0</v>
      </c>
      <c r="G374" s="4"/>
      <c r="H374" s="1">
        <f t="shared" si="85"/>
        <v>29</v>
      </c>
      <c r="I374" s="14">
        <v>343</v>
      </c>
      <c r="J374" s="14">
        <f t="shared" si="86"/>
        <v>0</v>
      </c>
      <c r="K374" s="11">
        <f t="shared" si="81"/>
        <v>0</v>
      </c>
      <c r="L374" s="11">
        <f t="shared" si="91"/>
        <v>0</v>
      </c>
      <c r="M374" s="11">
        <f t="shared" si="82"/>
        <v>0</v>
      </c>
      <c r="N374" s="11">
        <f t="shared" si="92"/>
        <v>0</v>
      </c>
      <c r="O374" s="11">
        <f t="shared" si="93"/>
        <v>0</v>
      </c>
      <c r="P374" s="11">
        <f t="shared" si="94"/>
        <v>0</v>
      </c>
      <c r="Q374" s="11"/>
      <c r="R374" s="11">
        <f t="shared" si="95"/>
        <v>0</v>
      </c>
      <c r="S374" s="11">
        <f t="shared" si="96"/>
        <v>0</v>
      </c>
      <c r="T374" s="11">
        <f t="shared" si="87"/>
        <v>0</v>
      </c>
      <c r="U374" s="11">
        <f t="shared" si="88"/>
        <v>0</v>
      </c>
      <c r="V374" s="11">
        <f t="shared" si="89"/>
        <v>0</v>
      </c>
      <c r="W374" s="11"/>
      <c r="X374" s="11">
        <f t="shared" si="90"/>
        <v>0</v>
      </c>
      <c r="Y374" s="4"/>
    </row>
    <row r="375" spans="4:25" ht="18">
      <c r="D375" s="19"/>
      <c r="E375" s="19">
        <f t="shared" si="83"/>
        <v>0</v>
      </c>
      <c r="F375" s="19">
        <f t="shared" si="84"/>
        <v>0</v>
      </c>
      <c r="G375" s="4"/>
      <c r="H375" s="1">
        <f t="shared" si="85"/>
        <v>29</v>
      </c>
      <c r="I375" s="14">
        <v>344</v>
      </c>
      <c r="J375" s="14">
        <f t="shared" si="86"/>
        <v>0</v>
      </c>
      <c r="K375" s="11">
        <f t="shared" si="81"/>
        <v>0</v>
      </c>
      <c r="L375" s="11">
        <f t="shared" si="91"/>
        <v>0</v>
      </c>
      <c r="M375" s="11">
        <f t="shared" si="82"/>
        <v>0</v>
      </c>
      <c r="N375" s="11">
        <f t="shared" si="92"/>
        <v>0</v>
      </c>
      <c r="O375" s="11">
        <f t="shared" si="93"/>
        <v>0</v>
      </c>
      <c r="P375" s="11">
        <f t="shared" si="94"/>
        <v>0</v>
      </c>
      <c r="Q375" s="11"/>
      <c r="R375" s="11">
        <f t="shared" si="95"/>
        <v>0</v>
      </c>
      <c r="S375" s="11">
        <f t="shared" si="96"/>
        <v>0</v>
      </c>
      <c r="T375" s="11">
        <f t="shared" si="87"/>
        <v>0</v>
      </c>
      <c r="U375" s="11">
        <f t="shared" si="88"/>
        <v>0</v>
      </c>
      <c r="V375" s="11">
        <f t="shared" si="89"/>
        <v>0</v>
      </c>
      <c r="W375" s="11"/>
      <c r="X375" s="11">
        <f t="shared" si="90"/>
        <v>0</v>
      </c>
      <c r="Y375" s="4"/>
    </row>
    <row r="376" spans="4:25" ht="18">
      <c r="D376" s="19"/>
      <c r="E376" s="19">
        <f t="shared" si="83"/>
        <v>0</v>
      </c>
      <c r="F376" s="19">
        <f t="shared" si="84"/>
        <v>0</v>
      </c>
      <c r="G376" s="4"/>
      <c r="H376" s="1">
        <f t="shared" si="85"/>
        <v>29</v>
      </c>
      <c r="I376" s="14">
        <v>345</v>
      </c>
      <c r="J376" s="14">
        <f t="shared" si="86"/>
        <v>0</v>
      </c>
      <c r="K376" s="11">
        <f t="shared" si="81"/>
        <v>0</v>
      </c>
      <c r="L376" s="11">
        <f t="shared" si="91"/>
        <v>0</v>
      </c>
      <c r="M376" s="11">
        <f t="shared" si="82"/>
        <v>0</v>
      </c>
      <c r="N376" s="11">
        <f t="shared" si="92"/>
        <v>0</v>
      </c>
      <c r="O376" s="11">
        <f t="shared" si="93"/>
        <v>0</v>
      </c>
      <c r="P376" s="11">
        <f t="shared" si="94"/>
        <v>0</v>
      </c>
      <c r="Q376" s="11"/>
      <c r="R376" s="11">
        <f t="shared" si="95"/>
        <v>0</v>
      </c>
      <c r="S376" s="11">
        <f t="shared" si="96"/>
        <v>0</v>
      </c>
      <c r="T376" s="11">
        <f t="shared" si="87"/>
        <v>0</v>
      </c>
      <c r="U376" s="11">
        <f t="shared" si="88"/>
        <v>0</v>
      </c>
      <c r="V376" s="11">
        <f t="shared" si="89"/>
        <v>0</v>
      </c>
      <c r="W376" s="11"/>
      <c r="X376" s="11">
        <f t="shared" si="90"/>
        <v>0</v>
      </c>
      <c r="Y376" s="4"/>
    </row>
    <row r="377" spans="4:25" ht="18">
      <c r="D377" s="19"/>
      <c r="E377" s="19">
        <f t="shared" si="83"/>
        <v>0</v>
      </c>
      <c r="F377" s="19">
        <f t="shared" si="84"/>
        <v>0</v>
      </c>
      <c r="G377" s="4"/>
      <c r="H377" s="1">
        <f t="shared" si="85"/>
        <v>29</v>
      </c>
      <c r="I377" s="14">
        <v>346</v>
      </c>
      <c r="J377" s="14">
        <f t="shared" si="86"/>
        <v>0</v>
      </c>
      <c r="K377" s="11">
        <f t="shared" si="81"/>
        <v>0</v>
      </c>
      <c r="L377" s="11">
        <f t="shared" si="91"/>
        <v>0</v>
      </c>
      <c r="M377" s="11">
        <f t="shared" si="82"/>
        <v>0</v>
      </c>
      <c r="N377" s="11">
        <f t="shared" si="92"/>
        <v>0</v>
      </c>
      <c r="O377" s="11">
        <f t="shared" si="93"/>
        <v>0</v>
      </c>
      <c r="P377" s="11">
        <f t="shared" si="94"/>
        <v>0</v>
      </c>
      <c r="Q377" s="11"/>
      <c r="R377" s="11">
        <f t="shared" si="95"/>
        <v>0</v>
      </c>
      <c r="S377" s="11">
        <f t="shared" si="96"/>
        <v>0</v>
      </c>
      <c r="T377" s="11">
        <f t="shared" si="87"/>
        <v>0</v>
      </c>
      <c r="U377" s="11">
        <f t="shared" si="88"/>
        <v>0</v>
      </c>
      <c r="V377" s="11">
        <f t="shared" si="89"/>
        <v>0</v>
      </c>
      <c r="W377" s="11"/>
      <c r="X377" s="11">
        <f t="shared" si="90"/>
        <v>0</v>
      </c>
      <c r="Y377" s="4"/>
    </row>
    <row r="378" spans="4:25" ht="18">
      <c r="D378" s="19"/>
      <c r="E378" s="19">
        <f t="shared" si="83"/>
        <v>0</v>
      </c>
      <c r="F378" s="19">
        <f t="shared" si="84"/>
        <v>0</v>
      </c>
      <c r="G378" s="4"/>
      <c r="H378" s="1">
        <f t="shared" si="85"/>
        <v>29</v>
      </c>
      <c r="I378" s="14">
        <v>347</v>
      </c>
      <c r="J378" s="14">
        <f t="shared" si="86"/>
        <v>0</v>
      </c>
      <c r="K378" s="11">
        <f t="shared" si="81"/>
        <v>0</v>
      </c>
      <c r="L378" s="11">
        <f t="shared" si="91"/>
        <v>0</v>
      </c>
      <c r="M378" s="11">
        <f t="shared" si="82"/>
        <v>0</v>
      </c>
      <c r="N378" s="11">
        <f t="shared" si="92"/>
        <v>0</v>
      </c>
      <c r="O378" s="11">
        <f t="shared" si="93"/>
        <v>0</v>
      </c>
      <c r="P378" s="11">
        <f t="shared" si="94"/>
        <v>0</v>
      </c>
      <c r="Q378" s="11"/>
      <c r="R378" s="11">
        <f t="shared" si="95"/>
        <v>0</v>
      </c>
      <c r="S378" s="11">
        <f t="shared" si="96"/>
        <v>0</v>
      </c>
      <c r="T378" s="11">
        <f t="shared" si="87"/>
        <v>0</v>
      </c>
      <c r="U378" s="11">
        <f t="shared" si="88"/>
        <v>0</v>
      </c>
      <c r="V378" s="11">
        <f t="shared" si="89"/>
        <v>0</v>
      </c>
      <c r="W378" s="11"/>
      <c r="X378" s="11">
        <f t="shared" si="90"/>
        <v>0</v>
      </c>
      <c r="Y378" s="4"/>
    </row>
    <row r="379" spans="4:25" ht="18">
      <c r="D379" s="19"/>
      <c r="E379" s="19">
        <f t="shared" si="83"/>
        <v>0</v>
      </c>
      <c r="F379" s="19">
        <f t="shared" si="84"/>
        <v>0</v>
      </c>
      <c r="G379" s="4"/>
      <c r="H379" s="1">
        <f t="shared" si="85"/>
        <v>30</v>
      </c>
      <c r="I379" s="14">
        <v>348</v>
      </c>
      <c r="J379" s="14">
        <f t="shared" si="86"/>
        <v>0</v>
      </c>
      <c r="K379" s="11">
        <f t="shared" si="81"/>
        <v>0</v>
      </c>
      <c r="L379" s="11">
        <f t="shared" si="91"/>
        <v>0</v>
      </c>
      <c r="M379" s="11">
        <f t="shared" si="82"/>
        <v>0</v>
      </c>
      <c r="N379" s="11">
        <f t="shared" si="92"/>
        <v>0</v>
      </c>
      <c r="O379" s="11">
        <f t="shared" si="93"/>
        <v>0</v>
      </c>
      <c r="P379" s="11">
        <f t="shared" si="94"/>
        <v>0</v>
      </c>
      <c r="Q379" s="11"/>
      <c r="R379" s="11">
        <f t="shared" si="95"/>
        <v>0</v>
      </c>
      <c r="S379" s="11">
        <f t="shared" si="96"/>
        <v>0</v>
      </c>
      <c r="T379" s="11">
        <f t="shared" si="87"/>
        <v>0</v>
      </c>
      <c r="U379" s="11">
        <f t="shared" si="88"/>
        <v>0</v>
      </c>
      <c r="V379" s="11">
        <f t="shared" si="89"/>
        <v>0</v>
      </c>
      <c r="W379" s="11"/>
      <c r="X379" s="11">
        <f t="shared" si="90"/>
        <v>0</v>
      </c>
      <c r="Y379" s="4"/>
    </row>
    <row r="380" spans="4:25" ht="18">
      <c r="D380" s="19"/>
      <c r="E380" s="19">
        <f t="shared" si="83"/>
        <v>0</v>
      </c>
      <c r="F380" s="19">
        <f t="shared" si="84"/>
        <v>0</v>
      </c>
      <c r="G380" s="4"/>
      <c r="H380" s="1">
        <f t="shared" si="85"/>
        <v>30</v>
      </c>
      <c r="I380" s="14">
        <v>349</v>
      </c>
      <c r="J380" s="14">
        <f t="shared" si="86"/>
        <v>0</v>
      </c>
      <c r="K380" s="11">
        <f t="shared" si="81"/>
        <v>0</v>
      </c>
      <c r="L380" s="11">
        <f t="shared" si="91"/>
        <v>0</v>
      </c>
      <c r="M380" s="11">
        <f t="shared" si="82"/>
        <v>0</v>
      </c>
      <c r="N380" s="11">
        <f t="shared" si="92"/>
        <v>0</v>
      </c>
      <c r="O380" s="11">
        <f t="shared" si="93"/>
        <v>0</v>
      </c>
      <c r="P380" s="11">
        <f t="shared" si="94"/>
        <v>0</v>
      </c>
      <c r="Q380" s="11"/>
      <c r="R380" s="11">
        <f t="shared" si="95"/>
        <v>0</v>
      </c>
      <c r="S380" s="11">
        <f t="shared" si="96"/>
        <v>0</v>
      </c>
      <c r="T380" s="11">
        <f t="shared" si="87"/>
        <v>0</v>
      </c>
      <c r="U380" s="11">
        <f t="shared" si="88"/>
        <v>0</v>
      </c>
      <c r="V380" s="11">
        <f t="shared" si="89"/>
        <v>0</v>
      </c>
      <c r="W380" s="11"/>
      <c r="X380" s="11">
        <f t="shared" si="90"/>
        <v>0</v>
      </c>
      <c r="Y380" s="4"/>
    </row>
    <row r="381" spans="4:25" ht="18">
      <c r="D381" s="19"/>
      <c r="E381" s="19">
        <f t="shared" si="83"/>
        <v>0</v>
      </c>
      <c r="F381" s="19">
        <f t="shared" si="84"/>
        <v>0</v>
      </c>
      <c r="G381" s="4"/>
      <c r="H381" s="1">
        <f t="shared" si="85"/>
        <v>30</v>
      </c>
      <c r="I381" s="14">
        <v>350</v>
      </c>
      <c r="J381" s="14">
        <f t="shared" si="86"/>
        <v>0</v>
      </c>
      <c r="K381" s="11">
        <f t="shared" si="81"/>
        <v>0</v>
      </c>
      <c r="L381" s="11">
        <f t="shared" si="91"/>
        <v>0</v>
      </c>
      <c r="M381" s="11">
        <f t="shared" si="82"/>
        <v>0</v>
      </c>
      <c r="N381" s="11">
        <f t="shared" si="92"/>
        <v>0</v>
      </c>
      <c r="O381" s="11">
        <f t="shared" si="93"/>
        <v>0</v>
      </c>
      <c r="P381" s="11">
        <f t="shared" si="94"/>
        <v>0</v>
      </c>
      <c r="Q381" s="11"/>
      <c r="R381" s="11">
        <f t="shared" si="95"/>
        <v>0</v>
      </c>
      <c r="S381" s="11">
        <f t="shared" si="96"/>
        <v>0</v>
      </c>
      <c r="T381" s="11">
        <f t="shared" si="87"/>
        <v>0</v>
      </c>
      <c r="U381" s="11">
        <f t="shared" si="88"/>
        <v>0</v>
      </c>
      <c r="V381" s="11">
        <f t="shared" si="89"/>
        <v>0</v>
      </c>
      <c r="W381" s="11"/>
      <c r="X381" s="11">
        <f t="shared" si="90"/>
        <v>0</v>
      </c>
      <c r="Y381" s="4"/>
    </row>
    <row r="382" spans="4:25" ht="18">
      <c r="D382" s="19"/>
      <c r="E382" s="19">
        <f t="shared" si="83"/>
        <v>0</v>
      </c>
      <c r="F382" s="19">
        <f t="shared" si="84"/>
        <v>0</v>
      </c>
      <c r="G382" s="4"/>
      <c r="H382" s="1">
        <f t="shared" si="85"/>
        <v>30</v>
      </c>
      <c r="I382" s="14">
        <v>351</v>
      </c>
      <c r="J382" s="14">
        <f t="shared" si="86"/>
        <v>0</v>
      </c>
      <c r="K382" s="11">
        <f t="shared" si="81"/>
        <v>0</v>
      </c>
      <c r="L382" s="11">
        <f t="shared" si="91"/>
        <v>0</v>
      </c>
      <c r="M382" s="11">
        <f t="shared" si="82"/>
        <v>0</v>
      </c>
      <c r="N382" s="11">
        <f t="shared" si="92"/>
        <v>0</v>
      </c>
      <c r="O382" s="11">
        <f t="shared" si="93"/>
        <v>0</v>
      </c>
      <c r="P382" s="11">
        <f t="shared" si="94"/>
        <v>0</v>
      </c>
      <c r="Q382" s="11"/>
      <c r="R382" s="11">
        <f t="shared" si="95"/>
        <v>0</v>
      </c>
      <c r="S382" s="11">
        <f t="shared" si="96"/>
        <v>0</v>
      </c>
      <c r="T382" s="11">
        <f t="shared" si="87"/>
        <v>0</v>
      </c>
      <c r="U382" s="11">
        <f t="shared" si="88"/>
        <v>0</v>
      </c>
      <c r="V382" s="11">
        <f t="shared" si="89"/>
        <v>0</v>
      </c>
      <c r="W382" s="11"/>
      <c r="X382" s="11">
        <f t="shared" si="90"/>
        <v>0</v>
      </c>
      <c r="Y382" s="4"/>
    </row>
    <row r="383" spans="4:25" ht="18">
      <c r="D383" s="19"/>
      <c r="E383" s="19">
        <f t="shared" si="83"/>
        <v>0</v>
      </c>
      <c r="F383" s="19">
        <f t="shared" si="84"/>
        <v>0</v>
      </c>
      <c r="G383" s="4"/>
      <c r="H383" s="1">
        <f t="shared" si="85"/>
        <v>30</v>
      </c>
      <c r="I383" s="14">
        <v>352</v>
      </c>
      <c r="J383" s="14">
        <f t="shared" si="86"/>
        <v>0</v>
      </c>
      <c r="K383" s="11">
        <f t="shared" si="81"/>
        <v>0</v>
      </c>
      <c r="L383" s="11">
        <f t="shared" si="91"/>
        <v>0</v>
      </c>
      <c r="M383" s="11">
        <f t="shared" si="82"/>
        <v>0</v>
      </c>
      <c r="N383" s="11">
        <f t="shared" si="92"/>
        <v>0</v>
      </c>
      <c r="O383" s="11">
        <f t="shared" si="93"/>
        <v>0</v>
      </c>
      <c r="P383" s="11">
        <f t="shared" si="94"/>
        <v>0</v>
      </c>
      <c r="Q383" s="11"/>
      <c r="R383" s="11">
        <f t="shared" si="95"/>
        <v>0</v>
      </c>
      <c r="S383" s="11">
        <f t="shared" si="96"/>
        <v>0</v>
      </c>
      <c r="T383" s="11">
        <f t="shared" si="87"/>
        <v>0</v>
      </c>
      <c r="U383" s="11">
        <f t="shared" si="88"/>
        <v>0</v>
      </c>
      <c r="V383" s="11">
        <f t="shared" si="89"/>
        <v>0</v>
      </c>
      <c r="W383" s="11"/>
      <c r="X383" s="11">
        <f t="shared" si="90"/>
        <v>0</v>
      </c>
      <c r="Y383" s="4"/>
    </row>
    <row r="384" spans="4:25" ht="18">
      <c r="D384" s="19"/>
      <c r="E384" s="19">
        <f t="shared" si="83"/>
        <v>0</v>
      </c>
      <c r="F384" s="19">
        <f t="shared" si="84"/>
        <v>0</v>
      </c>
      <c r="G384" s="4"/>
      <c r="H384" s="1">
        <f t="shared" si="85"/>
        <v>30</v>
      </c>
      <c r="I384" s="14">
        <v>353</v>
      </c>
      <c r="J384" s="14">
        <f t="shared" si="86"/>
        <v>0</v>
      </c>
      <c r="K384" s="11">
        <f t="shared" si="81"/>
        <v>0</v>
      </c>
      <c r="L384" s="11">
        <f t="shared" si="91"/>
        <v>0</v>
      </c>
      <c r="M384" s="11">
        <f t="shared" si="82"/>
        <v>0</v>
      </c>
      <c r="N384" s="11">
        <f t="shared" si="92"/>
        <v>0</v>
      </c>
      <c r="O384" s="11">
        <f t="shared" si="93"/>
        <v>0</v>
      </c>
      <c r="P384" s="11">
        <f t="shared" si="94"/>
        <v>0</v>
      </c>
      <c r="Q384" s="11"/>
      <c r="R384" s="11">
        <f t="shared" si="95"/>
        <v>0</v>
      </c>
      <c r="S384" s="11">
        <f t="shared" si="96"/>
        <v>0</v>
      </c>
      <c r="T384" s="11">
        <f t="shared" si="87"/>
        <v>0</v>
      </c>
      <c r="U384" s="11">
        <f t="shared" si="88"/>
        <v>0</v>
      </c>
      <c r="V384" s="11">
        <f t="shared" si="89"/>
        <v>0</v>
      </c>
      <c r="W384" s="11"/>
      <c r="X384" s="11">
        <f t="shared" si="90"/>
        <v>0</v>
      </c>
      <c r="Y384" s="4"/>
    </row>
    <row r="385" spans="4:25" ht="18">
      <c r="D385" s="19"/>
      <c r="E385" s="19">
        <f t="shared" si="83"/>
        <v>0</v>
      </c>
      <c r="F385" s="19">
        <f t="shared" si="84"/>
        <v>0</v>
      </c>
      <c r="G385" s="4"/>
      <c r="H385" s="1">
        <f t="shared" si="85"/>
        <v>30</v>
      </c>
      <c r="I385" s="14">
        <v>354</v>
      </c>
      <c r="J385" s="14">
        <f t="shared" si="86"/>
        <v>0</v>
      </c>
      <c r="K385" s="11">
        <f t="shared" si="81"/>
        <v>0</v>
      </c>
      <c r="L385" s="11">
        <f t="shared" si="91"/>
        <v>0</v>
      </c>
      <c r="M385" s="11">
        <f t="shared" si="82"/>
        <v>0</v>
      </c>
      <c r="N385" s="11">
        <f t="shared" si="92"/>
        <v>0</v>
      </c>
      <c r="O385" s="11">
        <f t="shared" si="93"/>
        <v>0</v>
      </c>
      <c r="P385" s="11">
        <f t="shared" si="94"/>
        <v>0</v>
      </c>
      <c r="Q385" s="11"/>
      <c r="R385" s="11">
        <f t="shared" si="95"/>
        <v>0</v>
      </c>
      <c r="S385" s="11">
        <f t="shared" si="96"/>
        <v>0</v>
      </c>
      <c r="T385" s="11">
        <f t="shared" si="87"/>
        <v>0</v>
      </c>
      <c r="U385" s="11">
        <f t="shared" si="88"/>
        <v>0</v>
      </c>
      <c r="V385" s="11">
        <f t="shared" si="89"/>
        <v>0</v>
      </c>
      <c r="W385" s="11"/>
      <c r="X385" s="11">
        <f t="shared" si="90"/>
        <v>0</v>
      </c>
      <c r="Y385" s="4"/>
    </row>
    <row r="386" spans="4:25" ht="18">
      <c r="D386" s="19"/>
      <c r="E386" s="19">
        <f t="shared" si="83"/>
        <v>0</v>
      </c>
      <c r="F386" s="19">
        <f t="shared" si="84"/>
        <v>0</v>
      </c>
      <c r="G386" s="4"/>
      <c r="H386" s="1">
        <f t="shared" si="85"/>
        <v>30</v>
      </c>
      <c r="I386" s="14">
        <v>355</v>
      </c>
      <c r="J386" s="14">
        <f t="shared" si="86"/>
        <v>0</v>
      </c>
      <c r="K386" s="11">
        <f t="shared" si="81"/>
        <v>0</v>
      </c>
      <c r="L386" s="11">
        <f t="shared" si="91"/>
        <v>0</v>
      </c>
      <c r="M386" s="11">
        <f t="shared" si="82"/>
        <v>0</v>
      </c>
      <c r="N386" s="11">
        <f t="shared" si="92"/>
        <v>0</v>
      </c>
      <c r="O386" s="11">
        <f t="shared" si="93"/>
        <v>0</v>
      </c>
      <c r="P386" s="11">
        <f t="shared" si="94"/>
        <v>0</v>
      </c>
      <c r="Q386" s="11"/>
      <c r="R386" s="11">
        <f t="shared" si="95"/>
        <v>0</v>
      </c>
      <c r="S386" s="11">
        <f t="shared" si="96"/>
        <v>0</v>
      </c>
      <c r="T386" s="11">
        <f t="shared" si="87"/>
        <v>0</v>
      </c>
      <c r="U386" s="11">
        <f t="shared" si="88"/>
        <v>0</v>
      </c>
      <c r="V386" s="11">
        <f t="shared" si="89"/>
        <v>0</v>
      </c>
      <c r="W386" s="11"/>
      <c r="X386" s="11">
        <f t="shared" si="90"/>
        <v>0</v>
      </c>
      <c r="Y386" s="4"/>
    </row>
    <row r="387" spans="4:25" ht="18">
      <c r="D387" s="19"/>
      <c r="E387" s="19">
        <f t="shared" si="83"/>
        <v>0</v>
      </c>
      <c r="F387" s="19">
        <f t="shared" si="84"/>
        <v>0</v>
      </c>
      <c r="G387" s="4"/>
      <c r="H387" s="1">
        <f t="shared" si="85"/>
        <v>30</v>
      </c>
      <c r="I387" s="14">
        <v>356</v>
      </c>
      <c r="J387" s="14">
        <f t="shared" si="86"/>
        <v>0</v>
      </c>
      <c r="K387" s="11">
        <f aca="true" t="shared" si="97" ref="K387:K450">IF(J387&gt;0,$D$9/(1-$D$6)^(J387-1),0)</f>
        <v>0</v>
      </c>
      <c r="L387" s="11">
        <f t="shared" si="91"/>
        <v>0</v>
      </c>
      <c r="M387" s="11">
        <f aca="true" t="shared" si="98" ref="M387:M450">IF(J387&gt;0,$D$6/(1-(1-$D$6)^$D$7),0)</f>
        <v>0</v>
      </c>
      <c r="N387" s="11">
        <f t="shared" si="92"/>
        <v>0</v>
      </c>
      <c r="O387" s="11">
        <f t="shared" si="93"/>
        <v>0</v>
      </c>
      <c r="P387" s="11">
        <f t="shared" si="94"/>
        <v>0</v>
      </c>
      <c r="Q387" s="11"/>
      <c r="R387" s="11">
        <f t="shared" si="95"/>
        <v>0</v>
      </c>
      <c r="S387" s="11">
        <f t="shared" si="96"/>
        <v>0</v>
      </c>
      <c r="T387" s="11">
        <f t="shared" si="87"/>
        <v>0</v>
      </c>
      <c r="U387" s="11">
        <f t="shared" si="88"/>
        <v>0</v>
      </c>
      <c r="V387" s="11">
        <f t="shared" si="89"/>
        <v>0</v>
      </c>
      <c r="W387" s="11"/>
      <c r="X387" s="11">
        <f t="shared" si="90"/>
        <v>0</v>
      </c>
      <c r="Y387" s="4"/>
    </row>
    <row r="388" spans="4:25" ht="18">
      <c r="D388" s="19"/>
      <c r="E388" s="19">
        <f t="shared" si="83"/>
        <v>0</v>
      </c>
      <c r="F388" s="19">
        <f t="shared" si="84"/>
        <v>0</v>
      </c>
      <c r="G388" s="4"/>
      <c r="H388" s="1">
        <f t="shared" si="85"/>
        <v>30</v>
      </c>
      <c r="I388" s="14">
        <v>357</v>
      </c>
      <c r="J388" s="14">
        <f t="shared" si="86"/>
        <v>0</v>
      </c>
      <c r="K388" s="11">
        <f t="shared" si="97"/>
        <v>0</v>
      </c>
      <c r="L388" s="11">
        <f t="shared" si="91"/>
        <v>0</v>
      </c>
      <c r="M388" s="11">
        <f t="shared" si="98"/>
        <v>0</v>
      </c>
      <c r="N388" s="11">
        <f t="shared" si="92"/>
        <v>0</v>
      </c>
      <c r="O388" s="11">
        <f t="shared" si="93"/>
        <v>0</v>
      </c>
      <c r="P388" s="11">
        <f t="shared" si="94"/>
        <v>0</v>
      </c>
      <c r="Q388" s="11"/>
      <c r="R388" s="11">
        <f t="shared" si="95"/>
        <v>0</v>
      </c>
      <c r="S388" s="11">
        <f t="shared" si="96"/>
        <v>0</v>
      </c>
      <c r="T388" s="11">
        <f t="shared" si="87"/>
        <v>0</v>
      </c>
      <c r="U388" s="11">
        <f t="shared" si="88"/>
        <v>0</v>
      </c>
      <c r="V388" s="11">
        <f t="shared" si="89"/>
        <v>0</v>
      </c>
      <c r="W388" s="11"/>
      <c r="X388" s="11">
        <f t="shared" si="90"/>
        <v>0</v>
      </c>
      <c r="Y388" s="4"/>
    </row>
    <row r="389" spans="4:25" ht="18">
      <c r="D389" s="19"/>
      <c r="E389" s="19">
        <f t="shared" si="83"/>
        <v>0</v>
      </c>
      <c r="F389" s="19">
        <f t="shared" si="84"/>
        <v>0</v>
      </c>
      <c r="G389" s="4"/>
      <c r="H389" s="1">
        <f t="shared" si="85"/>
        <v>30</v>
      </c>
      <c r="I389" s="14">
        <v>358</v>
      </c>
      <c r="J389" s="14">
        <f t="shared" si="86"/>
        <v>0</v>
      </c>
      <c r="K389" s="11">
        <f t="shared" si="97"/>
        <v>0</v>
      </c>
      <c r="L389" s="11">
        <f t="shared" si="91"/>
        <v>0</v>
      </c>
      <c r="M389" s="11">
        <f t="shared" si="98"/>
        <v>0</v>
      </c>
      <c r="N389" s="11">
        <f t="shared" si="92"/>
        <v>0</v>
      </c>
      <c r="O389" s="11">
        <f t="shared" si="93"/>
        <v>0</v>
      </c>
      <c r="P389" s="11">
        <f t="shared" si="94"/>
        <v>0</v>
      </c>
      <c r="Q389" s="11"/>
      <c r="R389" s="11">
        <f t="shared" si="95"/>
        <v>0</v>
      </c>
      <c r="S389" s="11">
        <f t="shared" si="96"/>
        <v>0</v>
      </c>
      <c r="T389" s="11">
        <f t="shared" si="87"/>
        <v>0</v>
      </c>
      <c r="U389" s="11">
        <f t="shared" si="88"/>
        <v>0</v>
      </c>
      <c r="V389" s="11">
        <f t="shared" si="89"/>
        <v>0</v>
      </c>
      <c r="W389" s="11"/>
      <c r="X389" s="11">
        <f t="shared" si="90"/>
        <v>0</v>
      </c>
      <c r="Y389" s="4"/>
    </row>
    <row r="390" spans="4:25" ht="18">
      <c r="D390" s="19"/>
      <c r="E390" s="19">
        <f t="shared" si="83"/>
        <v>0</v>
      </c>
      <c r="F390" s="19">
        <f t="shared" si="84"/>
        <v>0</v>
      </c>
      <c r="G390" s="4"/>
      <c r="H390" s="1">
        <f t="shared" si="85"/>
        <v>30</v>
      </c>
      <c r="I390" s="14">
        <v>359</v>
      </c>
      <c r="J390" s="14">
        <f t="shared" si="86"/>
        <v>0</v>
      </c>
      <c r="K390" s="11">
        <f t="shared" si="97"/>
        <v>0</v>
      </c>
      <c r="L390" s="11">
        <f t="shared" si="91"/>
        <v>0</v>
      </c>
      <c r="M390" s="11">
        <f t="shared" si="98"/>
        <v>0</v>
      </c>
      <c r="N390" s="11">
        <f t="shared" si="92"/>
        <v>0</v>
      </c>
      <c r="O390" s="11">
        <f t="shared" si="93"/>
        <v>0</v>
      </c>
      <c r="P390" s="11">
        <f t="shared" si="94"/>
        <v>0</v>
      </c>
      <c r="Q390" s="11"/>
      <c r="R390" s="11">
        <f t="shared" si="95"/>
        <v>0</v>
      </c>
      <c r="S390" s="11">
        <f t="shared" si="96"/>
        <v>0</v>
      </c>
      <c r="T390" s="11">
        <f t="shared" si="87"/>
        <v>0</v>
      </c>
      <c r="U390" s="11">
        <f t="shared" si="88"/>
        <v>0</v>
      </c>
      <c r="V390" s="11">
        <f t="shared" si="89"/>
        <v>0</v>
      </c>
      <c r="W390" s="11"/>
      <c r="X390" s="11">
        <f t="shared" si="90"/>
        <v>0</v>
      </c>
      <c r="Y390" s="4"/>
    </row>
    <row r="391" spans="4:25" ht="18">
      <c r="D391" s="19"/>
      <c r="E391" s="19">
        <f t="shared" si="83"/>
        <v>0</v>
      </c>
      <c r="F391" s="19">
        <f t="shared" si="84"/>
        <v>0</v>
      </c>
      <c r="G391" s="4"/>
      <c r="H391" s="1">
        <f t="shared" si="85"/>
        <v>31</v>
      </c>
      <c r="I391" s="14">
        <v>360</v>
      </c>
      <c r="J391" s="14">
        <f t="shared" si="86"/>
        <v>0</v>
      </c>
      <c r="K391" s="11">
        <f t="shared" si="97"/>
        <v>0</v>
      </c>
      <c r="L391" s="11">
        <f t="shared" si="91"/>
        <v>0</v>
      </c>
      <c r="M391" s="11">
        <f t="shared" si="98"/>
        <v>0</v>
      </c>
      <c r="N391" s="11">
        <f t="shared" si="92"/>
        <v>0</v>
      </c>
      <c r="O391" s="11">
        <f t="shared" si="93"/>
        <v>0</v>
      </c>
      <c r="P391" s="11">
        <f t="shared" si="94"/>
        <v>0</v>
      </c>
      <c r="Q391" s="11"/>
      <c r="R391" s="11">
        <f t="shared" si="95"/>
        <v>0</v>
      </c>
      <c r="S391" s="11">
        <f t="shared" si="96"/>
        <v>0</v>
      </c>
      <c r="T391" s="11">
        <f t="shared" si="87"/>
        <v>0</v>
      </c>
      <c r="U391" s="11">
        <f t="shared" si="88"/>
        <v>0</v>
      </c>
      <c r="V391" s="11">
        <f t="shared" si="89"/>
        <v>0</v>
      </c>
      <c r="W391" s="11"/>
      <c r="X391" s="11">
        <f t="shared" si="90"/>
        <v>0</v>
      </c>
      <c r="Y391" s="4"/>
    </row>
    <row r="392" spans="4:25" ht="18">
      <c r="D392" s="19"/>
      <c r="E392" s="19">
        <f t="shared" si="83"/>
        <v>0</v>
      </c>
      <c r="F392" s="19">
        <f t="shared" si="84"/>
        <v>0</v>
      </c>
      <c r="G392" s="4"/>
      <c r="H392" s="1">
        <f t="shared" si="85"/>
        <v>31</v>
      </c>
      <c r="I392" s="14">
        <v>361</v>
      </c>
      <c r="J392" s="14">
        <f t="shared" si="86"/>
        <v>0</v>
      </c>
      <c r="K392" s="11">
        <f t="shared" si="97"/>
        <v>0</v>
      </c>
      <c r="L392" s="11">
        <f t="shared" si="91"/>
        <v>0</v>
      </c>
      <c r="M392" s="11">
        <f t="shared" si="98"/>
        <v>0</v>
      </c>
      <c r="N392" s="11">
        <f t="shared" si="92"/>
        <v>0</v>
      </c>
      <c r="O392" s="11">
        <f t="shared" si="93"/>
        <v>0</v>
      </c>
      <c r="P392" s="11">
        <f t="shared" si="94"/>
        <v>0</v>
      </c>
      <c r="Q392" s="11"/>
      <c r="R392" s="11">
        <f t="shared" si="95"/>
        <v>0</v>
      </c>
      <c r="S392" s="11">
        <f t="shared" si="96"/>
        <v>0</v>
      </c>
      <c r="T392" s="11">
        <f t="shared" si="87"/>
        <v>0</v>
      </c>
      <c r="U392" s="11">
        <f t="shared" si="88"/>
        <v>0</v>
      </c>
      <c r="V392" s="11">
        <f t="shared" si="89"/>
        <v>0</v>
      </c>
      <c r="W392" s="11"/>
      <c r="X392" s="11">
        <f t="shared" si="90"/>
        <v>0</v>
      </c>
      <c r="Y392" s="4"/>
    </row>
    <row r="393" spans="4:25" ht="18">
      <c r="D393" s="19"/>
      <c r="E393" s="19">
        <f t="shared" si="83"/>
        <v>0</v>
      </c>
      <c r="F393" s="19">
        <f t="shared" si="84"/>
        <v>0</v>
      </c>
      <c r="G393" s="4"/>
      <c r="H393" s="1">
        <f t="shared" si="85"/>
        <v>31</v>
      </c>
      <c r="I393" s="14">
        <v>362</v>
      </c>
      <c r="J393" s="14">
        <f t="shared" si="86"/>
        <v>0</v>
      </c>
      <c r="K393" s="11">
        <f t="shared" si="97"/>
        <v>0</v>
      </c>
      <c r="L393" s="11">
        <f t="shared" si="91"/>
        <v>0</v>
      </c>
      <c r="M393" s="11">
        <f t="shared" si="98"/>
        <v>0</v>
      </c>
      <c r="N393" s="11">
        <f t="shared" si="92"/>
        <v>0</v>
      </c>
      <c r="O393" s="11">
        <f t="shared" si="93"/>
        <v>0</v>
      </c>
      <c r="P393" s="11">
        <f t="shared" si="94"/>
        <v>0</v>
      </c>
      <c r="Q393" s="11"/>
      <c r="R393" s="11">
        <f t="shared" si="95"/>
        <v>0</v>
      </c>
      <c r="S393" s="11">
        <f t="shared" si="96"/>
        <v>0</v>
      </c>
      <c r="T393" s="11">
        <f t="shared" si="87"/>
        <v>0</v>
      </c>
      <c r="U393" s="11">
        <f t="shared" si="88"/>
        <v>0</v>
      </c>
      <c r="V393" s="11">
        <f t="shared" si="89"/>
        <v>0</v>
      </c>
      <c r="W393" s="11"/>
      <c r="X393" s="11">
        <f t="shared" si="90"/>
        <v>0</v>
      </c>
      <c r="Y393" s="4"/>
    </row>
    <row r="394" spans="4:25" ht="18">
      <c r="D394" s="19"/>
      <c r="E394" s="19">
        <f t="shared" si="83"/>
        <v>0</v>
      </c>
      <c r="F394" s="19">
        <f t="shared" si="84"/>
        <v>0</v>
      </c>
      <c r="G394" s="4"/>
      <c r="H394" s="1">
        <f t="shared" si="85"/>
        <v>31</v>
      </c>
      <c r="I394" s="14">
        <v>363</v>
      </c>
      <c r="J394" s="14">
        <f t="shared" si="86"/>
        <v>0</v>
      </c>
      <c r="K394" s="11">
        <f t="shared" si="97"/>
        <v>0</v>
      </c>
      <c r="L394" s="11">
        <f t="shared" si="91"/>
        <v>0</v>
      </c>
      <c r="M394" s="11">
        <f t="shared" si="98"/>
        <v>0</v>
      </c>
      <c r="N394" s="11">
        <f t="shared" si="92"/>
        <v>0</v>
      </c>
      <c r="O394" s="11">
        <f t="shared" si="93"/>
        <v>0</v>
      </c>
      <c r="P394" s="11">
        <f t="shared" si="94"/>
        <v>0</v>
      </c>
      <c r="Q394" s="11"/>
      <c r="R394" s="11">
        <f t="shared" si="95"/>
        <v>0</v>
      </c>
      <c r="S394" s="11">
        <f t="shared" si="96"/>
        <v>0</v>
      </c>
      <c r="T394" s="11">
        <f t="shared" si="87"/>
        <v>0</v>
      </c>
      <c r="U394" s="11">
        <f t="shared" si="88"/>
        <v>0</v>
      </c>
      <c r="V394" s="11">
        <f t="shared" si="89"/>
        <v>0</v>
      </c>
      <c r="W394" s="11"/>
      <c r="X394" s="11">
        <f t="shared" si="90"/>
        <v>0</v>
      </c>
      <c r="Y394" s="4"/>
    </row>
    <row r="395" spans="4:25" ht="18">
      <c r="D395" s="19"/>
      <c r="E395" s="19">
        <f t="shared" si="83"/>
        <v>0</v>
      </c>
      <c r="F395" s="19">
        <f t="shared" si="84"/>
        <v>0</v>
      </c>
      <c r="G395" s="4"/>
      <c r="H395" s="1">
        <f t="shared" si="85"/>
        <v>31</v>
      </c>
      <c r="I395" s="14">
        <v>364</v>
      </c>
      <c r="J395" s="14">
        <f t="shared" si="86"/>
        <v>0</v>
      </c>
      <c r="K395" s="11">
        <f t="shared" si="97"/>
        <v>0</v>
      </c>
      <c r="L395" s="11">
        <f t="shared" si="91"/>
        <v>0</v>
      </c>
      <c r="M395" s="11">
        <f t="shared" si="98"/>
        <v>0</v>
      </c>
      <c r="N395" s="11">
        <f t="shared" si="92"/>
        <v>0</v>
      </c>
      <c r="O395" s="11">
        <f t="shared" si="93"/>
        <v>0</v>
      </c>
      <c r="P395" s="11">
        <f t="shared" si="94"/>
        <v>0</v>
      </c>
      <c r="Q395" s="11"/>
      <c r="R395" s="11">
        <f t="shared" si="95"/>
        <v>0</v>
      </c>
      <c r="S395" s="11">
        <f t="shared" si="96"/>
        <v>0</v>
      </c>
      <c r="T395" s="11">
        <f t="shared" si="87"/>
        <v>0</v>
      </c>
      <c r="U395" s="11">
        <f t="shared" si="88"/>
        <v>0</v>
      </c>
      <c r="V395" s="11">
        <f t="shared" si="89"/>
        <v>0</v>
      </c>
      <c r="W395" s="11"/>
      <c r="X395" s="11">
        <f t="shared" si="90"/>
        <v>0</v>
      </c>
      <c r="Y395" s="4"/>
    </row>
    <row r="396" spans="4:25" ht="18">
      <c r="D396" s="19"/>
      <c r="E396" s="19">
        <f t="shared" si="83"/>
        <v>0</v>
      </c>
      <c r="F396" s="19">
        <f t="shared" si="84"/>
        <v>0</v>
      </c>
      <c r="G396" s="4"/>
      <c r="H396" s="1">
        <f t="shared" si="85"/>
        <v>31</v>
      </c>
      <c r="I396" s="14">
        <v>365</v>
      </c>
      <c r="J396" s="14">
        <f t="shared" si="86"/>
        <v>0</v>
      </c>
      <c r="K396" s="11">
        <f t="shared" si="97"/>
        <v>0</v>
      </c>
      <c r="L396" s="11">
        <f t="shared" si="91"/>
        <v>0</v>
      </c>
      <c r="M396" s="11">
        <f t="shared" si="98"/>
        <v>0</v>
      </c>
      <c r="N396" s="11">
        <f t="shared" si="92"/>
        <v>0</v>
      </c>
      <c r="O396" s="11">
        <f t="shared" si="93"/>
        <v>0</v>
      </c>
      <c r="P396" s="11">
        <f t="shared" si="94"/>
        <v>0</v>
      </c>
      <c r="Q396" s="11"/>
      <c r="R396" s="11">
        <f t="shared" si="95"/>
        <v>0</v>
      </c>
      <c r="S396" s="11">
        <f t="shared" si="96"/>
        <v>0</v>
      </c>
      <c r="T396" s="11">
        <f t="shared" si="87"/>
        <v>0</v>
      </c>
      <c r="U396" s="11">
        <f t="shared" si="88"/>
        <v>0</v>
      </c>
      <c r="V396" s="11">
        <f t="shared" si="89"/>
        <v>0</v>
      </c>
      <c r="W396" s="11"/>
      <c r="X396" s="11">
        <f t="shared" si="90"/>
        <v>0</v>
      </c>
      <c r="Y396" s="4"/>
    </row>
    <row r="397" spans="4:25" ht="18">
      <c r="D397" s="19"/>
      <c r="E397" s="19">
        <f t="shared" si="83"/>
        <v>0</v>
      </c>
      <c r="F397" s="19">
        <f t="shared" si="84"/>
        <v>0</v>
      </c>
      <c r="G397" s="4"/>
      <c r="H397" s="1">
        <f t="shared" si="85"/>
        <v>31</v>
      </c>
      <c r="I397" s="14">
        <v>366</v>
      </c>
      <c r="J397" s="14">
        <f t="shared" si="86"/>
        <v>0</v>
      </c>
      <c r="K397" s="11">
        <f t="shared" si="97"/>
        <v>0</v>
      </c>
      <c r="L397" s="11">
        <f t="shared" si="91"/>
        <v>0</v>
      </c>
      <c r="M397" s="11">
        <f t="shared" si="98"/>
        <v>0</v>
      </c>
      <c r="N397" s="11">
        <f t="shared" si="92"/>
        <v>0</v>
      </c>
      <c r="O397" s="11">
        <f t="shared" si="93"/>
        <v>0</v>
      </c>
      <c r="P397" s="11">
        <f t="shared" si="94"/>
        <v>0</v>
      </c>
      <c r="Q397" s="11"/>
      <c r="R397" s="11">
        <f t="shared" si="95"/>
        <v>0</v>
      </c>
      <c r="S397" s="11">
        <f t="shared" si="96"/>
        <v>0</v>
      </c>
      <c r="T397" s="11">
        <f t="shared" si="87"/>
        <v>0</v>
      </c>
      <c r="U397" s="11">
        <f t="shared" si="88"/>
        <v>0</v>
      </c>
      <c r="V397" s="11">
        <f t="shared" si="89"/>
        <v>0</v>
      </c>
      <c r="W397" s="11"/>
      <c r="X397" s="11">
        <f t="shared" si="90"/>
        <v>0</v>
      </c>
      <c r="Y397" s="4"/>
    </row>
    <row r="398" spans="4:25" ht="18">
      <c r="D398" s="19"/>
      <c r="E398" s="19">
        <f t="shared" si="83"/>
        <v>0</v>
      </c>
      <c r="F398" s="19">
        <f t="shared" si="84"/>
        <v>0</v>
      </c>
      <c r="G398" s="4"/>
      <c r="H398" s="1">
        <f t="shared" si="85"/>
        <v>31</v>
      </c>
      <c r="I398" s="14">
        <v>367</v>
      </c>
      <c r="J398" s="14">
        <f t="shared" si="86"/>
        <v>0</v>
      </c>
      <c r="K398" s="11">
        <f t="shared" si="97"/>
        <v>0</v>
      </c>
      <c r="L398" s="11">
        <f t="shared" si="91"/>
        <v>0</v>
      </c>
      <c r="M398" s="11">
        <f t="shared" si="98"/>
        <v>0</v>
      </c>
      <c r="N398" s="11">
        <f t="shared" si="92"/>
        <v>0</v>
      </c>
      <c r="O398" s="11">
        <f t="shared" si="93"/>
        <v>0</v>
      </c>
      <c r="P398" s="11">
        <f t="shared" si="94"/>
        <v>0</v>
      </c>
      <c r="Q398" s="11"/>
      <c r="R398" s="11">
        <f t="shared" si="95"/>
        <v>0</v>
      </c>
      <c r="S398" s="11">
        <f t="shared" si="96"/>
        <v>0</v>
      </c>
      <c r="T398" s="11">
        <f t="shared" si="87"/>
        <v>0</v>
      </c>
      <c r="U398" s="11">
        <f t="shared" si="88"/>
        <v>0</v>
      </c>
      <c r="V398" s="11">
        <f t="shared" si="89"/>
        <v>0</v>
      </c>
      <c r="W398" s="11"/>
      <c r="X398" s="11">
        <f t="shared" si="90"/>
        <v>0</v>
      </c>
      <c r="Y398" s="4"/>
    </row>
    <row r="399" spans="4:25" ht="18">
      <c r="D399" s="19"/>
      <c r="E399" s="19">
        <f t="shared" si="83"/>
        <v>0</v>
      </c>
      <c r="F399" s="19">
        <f t="shared" si="84"/>
        <v>0</v>
      </c>
      <c r="G399" s="4"/>
      <c r="H399" s="1">
        <f t="shared" si="85"/>
        <v>31</v>
      </c>
      <c r="I399" s="14">
        <v>368</v>
      </c>
      <c r="J399" s="14">
        <f t="shared" si="86"/>
        <v>0</v>
      </c>
      <c r="K399" s="11">
        <f t="shared" si="97"/>
        <v>0</v>
      </c>
      <c r="L399" s="11">
        <f t="shared" si="91"/>
        <v>0</v>
      </c>
      <c r="M399" s="11">
        <f t="shared" si="98"/>
        <v>0</v>
      </c>
      <c r="N399" s="11">
        <f t="shared" si="92"/>
        <v>0</v>
      </c>
      <c r="O399" s="11">
        <f t="shared" si="93"/>
        <v>0</v>
      </c>
      <c r="P399" s="11">
        <f t="shared" si="94"/>
        <v>0</v>
      </c>
      <c r="Q399" s="11"/>
      <c r="R399" s="11">
        <f t="shared" si="95"/>
        <v>0</v>
      </c>
      <c r="S399" s="11">
        <f t="shared" si="96"/>
        <v>0</v>
      </c>
      <c r="T399" s="11">
        <f t="shared" si="87"/>
        <v>0</v>
      </c>
      <c r="U399" s="11">
        <f t="shared" si="88"/>
        <v>0</v>
      </c>
      <c r="V399" s="11">
        <f t="shared" si="89"/>
        <v>0</v>
      </c>
      <c r="W399" s="11"/>
      <c r="X399" s="11">
        <f t="shared" si="90"/>
        <v>0</v>
      </c>
      <c r="Y399" s="4"/>
    </row>
    <row r="400" spans="4:25" ht="18">
      <c r="D400" s="19"/>
      <c r="E400" s="19">
        <f t="shared" si="83"/>
        <v>0</v>
      </c>
      <c r="F400" s="19">
        <f t="shared" si="84"/>
        <v>0</v>
      </c>
      <c r="G400" s="4"/>
      <c r="H400" s="1">
        <f t="shared" si="85"/>
        <v>31</v>
      </c>
      <c r="I400" s="14">
        <v>369</v>
      </c>
      <c r="J400" s="14">
        <f t="shared" si="86"/>
        <v>0</v>
      </c>
      <c r="K400" s="11">
        <f t="shared" si="97"/>
        <v>0</v>
      </c>
      <c r="L400" s="11">
        <f t="shared" si="91"/>
        <v>0</v>
      </c>
      <c r="M400" s="11">
        <f t="shared" si="98"/>
        <v>0</v>
      </c>
      <c r="N400" s="11">
        <f t="shared" si="92"/>
        <v>0</v>
      </c>
      <c r="O400" s="11">
        <f t="shared" si="93"/>
        <v>0</v>
      </c>
      <c r="P400" s="11">
        <f t="shared" si="94"/>
        <v>0</v>
      </c>
      <c r="Q400" s="11"/>
      <c r="R400" s="11">
        <f t="shared" si="95"/>
        <v>0</v>
      </c>
      <c r="S400" s="11">
        <f t="shared" si="96"/>
        <v>0</v>
      </c>
      <c r="T400" s="11">
        <f t="shared" si="87"/>
        <v>0</v>
      </c>
      <c r="U400" s="11">
        <f t="shared" si="88"/>
        <v>0</v>
      </c>
      <c r="V400" s="11">
        <f t="shared" si="89"/>
        <v>0</v>
      </c>
      <c r="W400" s="11"/>
      <c r="X400" s="11">
        <f t="shared" si="90"/>
        <v>0</v>
      </c>
      <c r="Y400" s="4"/>
    </row>
    <row r="401" spans="4:25" ht="18">
      <c r="D401" s="19"/>
      <c r="E401" s="19">
        <f t="shared" si="83"/>
        <v>0</v>
      </c>
      <c r="F401" s="19">
        <f t="shared" si="84"/>
        <v>0</v>
      </c>
      <c r="G401" s="4"/>
      <c r="H401" s="1">
        <f t="shared" si="85"/>
        <v>31</v>
      </c>
      <c r="I401" s="14">
        <v>370</v>
      </c>
      <c r="J401" s="14">
        <f t="shared" si="86"/>
        <v>0</v>
      </c>
      <c r="K401" s="11">
        <f t="shared" si="97"/>
        <v>0</v>
      </c>
      <c r="L401" s="11">
        <f t="shared" si="91"/>
        <v>0</v>
      </c>
      <c r="M401" s="11">
        <f t="shared" si="98"/>
        <v>0</v>
      </c>
      <c r="N401" s="11">
        <f t="shared" si="92"/>
        <v>0</v>
      </c>
      <c r="O401" s="11">
        <f t="shared" si="93"/>
        <v>0</v>
      </c>
      <c r="P401" s="11">
        <f t="shared" si="94"/>
        <v>0</v>
      </c>
      <c r="Q401" s="11"/>
      <c r="R401" s="11">
        <f t="shared" si="95"/>
        <v>0</v>
      </c>
      <c r="S401" s="11">
        <f t="shared" si="96"/>
        <v>0</v>
      </c>
      <c r="T401" s="11">
        <f t="shared" si="87"/>
        <v>0</v>
      </c>
      <c r="U401" s="11">
        <f t="shared" si="88"/>
        <v>0</v>
      </c>
      <c r="V401" s="11">
        <f t="shared" si="89"/>
        <v>0</v>
      </c>
      <c r="W401" s="11"/>
      <c r="X401" s="11">
        <f t="shared" si="90"/>
        <v>0</v>
      </c>
      <c r="Y401" s="4"/>
    </row>
    <row r="402" spans="4:25" ht="18">
      <c r="D402" s="19"/>
      <c r="E402" s="19">
        <f t="shared" si="83"/>
        <v>0</v>
      </c>
      <c r="F402" s="19">
        <f t="shared" si="84"/>
        <v>0</v>
      </c>
      <c r="G402" s="4"/>
      <c r="H402" s="1">
        <f t="shared" si="85"/>
        <v>31</v>
      </c>
      <c r="I402" s="14">
        <v>371</v>
      </c>
      <c r="J402" s="14">
        <f t="shared" si="86"/>
        <v>0</v>
      </c>
      <c r="K402" s="11">
        <f t="shared" si="97"/>
        <v>0</v>
      </c>
      <c r="L402" s="11">
        <f t="shared" si="91"/>
        <v>0</v>
      </c>
      <c r="M402" s="11">
        <f t="shared" si="98"/>
        <v>0</v>
      </c>
      <c r="N402" s="11">
        <f t="shared" si="92"/>
        <v>0</v>
      </c>
      <c r="O402" s="11">
        <f t="shared" si="93"/>
        <v>0</v>
      </c>
      <c r="P402" s="11">
        <f t="shared" si="94"/>
        <v>0</v>
      </c>
      <c r="Q402" s="11"/>
      <c r="R402" s="11">
        <f t="shared" si="95"/>
        <v>0</v>
      </c>
      <c r="S402" s="11">
        <f t="shared" si="96"/>
        <v>0</v>
      </c>
      <c r="T402" s="11">
        <f t="shared" si="87"/>
        <v>0</v>
      </c>
      <c r="U402" s="11">
        <f t="shared" si="88"/>
        <v>0</v>
      </c>
      <c r="V402" s="11">
        <f t="shared" si="89"/>
        <v>0</v>
      </c>
      <c r="W402" s="11"/>
      <c r="X402" s="11">
        <f t="shared" si="90"/>
        <v>0</v>
      </c>
      <c r="Y402" s="4"/>
    </row>
    <row r="403" spans="4:25" ht="18">
      <c r="D403" s="19"/>
      <c r="E403" s="19">
        <f t="shared" si="83"/>
        <v>0</v>
      </c>
      <c r="F403" s="19">
        <f t="shared" si="84"/>
        <v>0</v>
      </c>
      <c r="G403" s="4"/>
      <c r="H403" s="1">
        <f t="shared" si="85"/>
        <v>32</v>
      </c>
      <c r="I403" s="14">
        <v>372</v>
      </c>
      <c r="J403" s="14">
        <f t="shared" si="86"/>
        <v>0</v>
      </c>
      <c r="K403" s="11">
        <f t="shared" si="97"/>
        <v>0</v>
      </c>
      <c r="L403" s="11">
        <f t="shared" si="91"/>
        <v>0</v>
      </c>
      <c r="M403" s="11">
        <f t="shared" si="98"/>
        <v>0</v>
      </c>
      <c r="N403" s="11">
        <f t="shared" si="92"/>
        <v>0</v>
      </c>
      <c r="O403" s="11">
        <f t="shared" si="93"/>
        <v>0</v>
      </c>
      <c r="P403" s="11">
        <f t="shared" si="94"/>
        <v>0</v>
      </c>
      <c r="Q403" s="11"/>
      <c r="R403" s="11">
        <f t="shared" si="95"/>
        <v>0</v>
      </c>
      <c r="S403" s="11">
        <f t="shared" si="96"/>
        <v>0</v>
      </c>
      <c r="T403" s="11">
        <f t="shared" si="87"/>
        <v>0</v>
      </c>
      <c r="U403" s="11">
        <f t="shared" si="88"/>
        <v>0</v>
      </c>
      <c r="V403" s="11">
        <f t="shared" si="89"/>
        <v>0</v>
      </c>
      <c r="W403" s="11"/>
      <c r="X403" s="11">
        <f t="shared" si="90"/>
        <v>0</v>
      </c>
      <c r="Y403" s="4"/>
    </row>
    <row r="404" spans="4:25" ht="18">
      <c r="D404" s="19"/>
      <c r="E404" s="19">
        <f t="shared" si="83"/>
        <v>0</v>
      </c>
      <c r="F404" s="19">
        <f t="shared" si="84"/>
        <v>0</v>
      </c>
      <c r="G404" s="4"/>
      <c r="H404" s="1">
        <f t="shared" si="85"/>
        <v>32</v>
      </c>
      <c r="I404" s="14">
        <v>373</v>
      </c>
      <c r="J404" s="14">
        <f t="shared" si="86"/>
        <v>0</v>
      </c>
      <c r="K404" s="11">
        <f t="shared" si="97"/>
        <v>0</v>
      </c>
      <c r="L404" s="11">
        <f t="shared" si="91"/>
        <v>0</v>
      </c>
      <c r="M404" s="11">
        <f t="shared" si="98"/>
        <v>0</v>
      </c>
      <c r="N404" s="11">
        <f t="shared" si="92"/>
        <v>0</v>
      </c>
      <c r="O404" s="11">
        <f t="shared" si="93"/>
        <v>0</v>
      </c>
      <c r="P404" s="11">
        <f t="shared" si="94"/>
        <v>0</v>
      </c>
      <c r="Q404" s="11"/>
      <c r="R404" s="11">
        <f t="shared" si="95"/>
        <v>0</v>
      </c>
      <c r="S404" s="11">
        <f t="shared" si="96"/>
        <v>0</v>
      </c>
      <c r="T404" s="11">
        <f t="shared" si="87"/>
        <v>0</v>
      </c>
      <c r="U404" s="11">
        <f t="shared" si="88"/>
        <v>0</v>
      </c>
      <c r="V404" s="11">
        <f t="shared" si="89"/>
        <v>0</v>
      </c>
      <c r="W404" s="11"/>
      <c r="X404" s="11">
        <f t="shared" si="90"/>
        <v>0</v>
      </c>
      <c r="Y404" s="4"/>
    </row>
    <row r="405" spans="4:25" ht="18">
      <c r="D405" s="19"/>
      <c r="E405" s="19">
        <f t="shared" si="83"/>
        <v>0</v>
      </c>
      <c r="F405" s="19">
        <f t="shared" si="84"/>
        <v>0</v>
      </c>
      <c r="G405" s="4"/>
      <c r="H405" s="1">
        <f t="shared" si="85"/>
        <v>32</v>
      </c>
      <c r="I405" s="14">
        <v>374</v>
      </c>
      <c r="J405" s="14">
        <f t="shared" si="86"/>
        <v>0</v>
      </c>
      <c r="K405" s="11">
        <f t="shared" si="97"/>
        <v>0</v>
      </c>
      <c r="L405" s="11">
        <f t="shared" si="91"/>
        <v>0</v>
      </c>
      <c r="M405" s="11">
        <f t="shared" si="98"/>
        <v>0</v>
      </c>
      <c r="N405" s="11">
        <f t="shared" si="92"/>
        <v>0</v>
      </c>
      <c r="O405" s="11">
        <f t="shared" si="93"/>
        <v>0</v>
      </c>
      <c r="P405" s="11">
        <f t="shared" si="94"/>
        <v>0</v>
      </c>
      <c r="Q405" s="11"/>
      <c r="R405" s="11">
        <f t="shared" si="95"/>
        <v>0</v>
      </c>
      <c r="S405" s="11">
        <f t="shared" si="96"/>
        <v>0</v>
      </c>
      <c r="T405" s="11">
        <f t="shared" si="87"/>
        <v>0</v>
      </c>
      <c r="U405" s="11">
        <f t="shared" si="88"/>
        <v>0</v>
      </c>
      <c r="V405" s="11">
        <f t="shared" si="89"/>
        <v>0</v>
      </c>
      <c r="W405" s="11"/>
      <c r="X405" s="11">
        <f t="shared" si="90"/>
        <v>0</v>
      </c>
      <c r="Y405" s="4"/>
    </row>
    <row r="406" spans="4:25" ht="18">
      <c r="D406" s="19"/>
      <c r="E406" s="19">
        <f t="shared" si="83"/>
        <v>0</v>
      </c>
      <c r="F406" s="19">
        <f t="shared" si="84"/>
        <v>0</v>
      </c>
      <c r="G406" s="4"/>
      <c r="H406" s="1">
        <f t="shared" si="85"/>
        <v>32</v>
      </c>
      <c r="I406" s="14">
        <v>375</v>
      </c>
      <c r="J406" s="14">
        <f t="shared" si="86"/>
        <v>0</v>
      </c>
      <c r="K406" s="11">
        <f t="shared" si="97"/>
        <v>0</v>
      </c>
      <c r="L406" s="11">
        <f t="shared" si="91"/>
        <v>0</v>
      </c>
      <c r="M406" s="11">
        <f t="shared" si="98"/>
        <v>0</v>
      </c>
      <c r="N406" s="11">
        <f t="shared" si="92"/>
        <v>0</v>
      </c>
      <c r="O406" s="11">
        <f t="shared" si="93"/>
        <v>0</v>
      </c>
      <c r="P406" s="11">
        <f t="shared" si="94"/>
        <v>0</v>
      </c>
      <c r="Q406" s="11"/>
      <c r="R406" s="11">
        <f t="shared" si="95"/>
        <v>0</v>
      </c>
      <c r="S406" s="11">
        <f t="shared" si="96"/>
        <v>0</v>
      </c>
      <c r="T406" s="11">
        <f t="shared" si="87"/>
        <v>0</v>
      </c>
      <c r="U406" s="11">
        <f t="shared" si="88"/>
        <v>0</v>
      </c>
      <c r="V406" s="11">
        <f t="shared" si="89"/>
        <v>0</v>
      </c>
      <c r="W406" s="11"/>
      <c r="X406" s="11">
        <f t="shared" si="90"/>
        <v>0</v>
      </c>
      <c r="Y406" s="4"/>
    </row>
    <row r="407" spans="4:25" ht="18">
      <c r="D407" s="19"/>
      <c r="E407" s="19">
        <f t="shared" si="83"/>
        <v>0</v>
      </c>
      <c r="F407" s="19">
        <f t="shared" si="84"/>
        <v>0</v>
      </c>
      <c r="G407" s="4"/>
      <c r="H407" s="1">
        <f t="shared" si="85"/>
        <v>32</v>
      </c>
      <c r="I407" s="14">
        <v>376</v>
      </c>
      <c r="J407" s="14">
        <f t="shared" si="86"/>
        <v>0</v>
      </c>
      <c r="K407" s="11">
        <f t="shared" si="97"/>
        <v>0</v>
      </c>
      <c r="L407" s="11">
        <f t="shared" si="91"/>
        <v>0</v>
      </c>
      <c r="M407" s="11">
        <f t="shared" si="98"/>
        <v>0</v>
      </c>
      <c r="N407" s="11">
        <f t="shared" si="92"/>
        <v>0</v>
      </c>
      <c r="O407" s="11">
        <f t="shared" si="93"/>
        <v>0</v>
      </c>
      <c r="P407" s="11">
        <f t="shared" si="94"/>
        <v>0</v>
      </c>
      <c r="Q407" s="11"/>
      <c r="R407" s="11">
        <f t="shared" si="95"/>
        <v>0</v>
      </c>
      <c r="S407" s="11">
        <f t="shared" si="96"/>
        <v>0</v>
      </c>
      <c r="T407" s="11">
        <f t="shared" si="87"/>
        <v>0</v>
      </c>
      <c r="U407" s="11">
        <f t="shared" si="88"/>
        <v>0</v>
      </c>
      <c r="V407" s="11">
        <f t="shared" si="89"/>
        <v>0</v>
      </c>
      <c r="W407" s="11"/>
      <c r="X407" s="11">
        <f t="shared" si="90"/>
        <v>0</v>
      </c>
      <c r="Y407" s="4"/>
    </row>
    <row r="408" spans="4:25" ht="18">
      <c r="D408" s="19"/>
      <c r="E408" s="19">
        <f t="shared" si="83"/>
        <v>0</v>
      </c>
      <c r="F408" s="19">
        <f t="shared" si="84"/>
        <v>0</v>
      </c>
      <c r="G408" s="4"/>
      <c r="H408" s="1">
        <f t="shared" si="85"/>
        <v>32</v>
      </c>
      <c r="I408" s="14">
        <v>377</v>
      </c>
      <c r="J408" s="14">
        <f t="shared" si="86"/>
        <v>0</v>
      </c>
      <c r="K408" s="11">
        <f t="shared" si="97"/>
        <v>0</v>
      </c>
      <c r="L408" s="11">
        <f t="shared" si="91"/>
        <v>0</v>
      </c>
      <c r="M408" s="11">
        <f t="shared" si="98"/>
        <v>0</v>
      </c>
      <c r="N408" s="11">
        <f t="shared" si="92"/>
        <v>0</v>
      </c>
      <c r="O408" s="11">
        <f t="shared" si="93"/>
        <v>0</v>
      </c>
      <c r="P408" s="11">
        <f t="shared" si="94"/>
        <v>0</v>
      </c>
      <c r="Q408" s="11"/>
      <c r="R408" s="11">
        <f t="shared" si="95"/>
        <v>0</v>
      </c>
      <c r="S408" s="11">
        <f t="shared" si="96"/>
        <v>0</v>
      </c>
      <c r="T408" s="11">
        <f t="shared" si="87"/>
        <v>0</v>
      </c>
      <c r="U408" s="11">
        <f t="shared" si="88"/>
        <v>0</v>
      </c>
      <c r="V408" s="11">
        <f t="shared" si="89"/>
        <v>0</v>
      </c>
      <c r="W408" s="11"/>
      <c r="X408" s="11">
        <f t="shared" si="90"/>
        <v>0</v>
      </c>
      <c r="Y408" s="4"/>
    </row>
    <row r="409" spans="4:25" ht="18">
      <c r="D409" s="19"/>
      <c r="E409" s="19">
        <f t="shared" si="83"/>
        <v>0</v>
      </c>
      <c r="F409" s="19">
        <f t="shared" si="84"/>
        <v>0</v>
      </c>
      <c r="G409" s="4"/>
      <c r="H409" s="1">
        <f t="shared" si="85"/>
        <v>32</v>
      </c>
      <c r="I409" s="14">
        <v>378</v>
      </c>
      <c r="J409" s="14">
        <f t="shared" si="86"/>
        <v>0</v>
      </c>
      <c r="K409" s="11">
        <f t="shared" si="97"/>
        <v>0</v>
      </c>
      <c r="L409" s="11">
        <f t="shared" si="91"/>
        <v>0</v>
      </c>
      <c r="M409" s="11">
        <f t="shared" si="98"/>
        <v>0</v>
      </c>
      <c r="N409" s="11">
        <f t="shared" si="92"/>
        <v>0</v>
      </c>
      <c r="O409" s="11">
        <f t="shared" si="93"/>
        <v>0</v>
      </c>
      <c r="P409" s="11">
        <f t="shared" si="94"/>
        <v>0</v>
      </c>
      <c r="Q409" s="11"/>
      <c r="R409" s="11">
        <f t="shared" si="95"/>
        <v>0</v>
      </c>
      <c r="S409" s="11">
        <f t="shared" si="96"/>
        <v>0</v>
      </c>
      <c r="T409" s="11">
        <f t="shared" si="87"/>
        <v>0</v>
      </c>
      <c r="U409" s="11">
        <f t="shared" si="88"/>
        <v>0</v>
      </c>
      <c r="V409" s="11">
        <f t="shared" si="89"/>
        <v>0</v>
      </c>
      <c r="W409" s="11"/>
      <c r="X409" s="11">
        <f t="shared" si="90"/>
        <v>0</v>
      </c>
      <c r="Y409" s="4"/>
    </row>
    <row r="410" spans="4:25" ht="18">
      <c r="D410" s="19"/>
      <c r="E410" s="19">
        <f t="shared" si="83"/>
        <v>0</v>
      </c>
      <c r="F410" s="19">
        <f t="shared" si="84"/>
        <v>0</v>
      </c>
      <c r="G410" s="4"/>
      <c r="H410" s="1">
        <f t="shared" si="85"/>
        <v>32</v>
      </c>
      <c r="I410" s="14">
        <v>379</v>
      </c>
      <c r="J410" s="14">
        <f t="shared" si="86"/>
        <v>0</v>
      </c>
      <c r="K410" s="11">
        <f t="shared" si="97"/>
        <v>0</v>
      </c>
      <c r="L410" s="11">
        <f t="shared" si="91"/>
        <v>0</v>
      </c>
      <c r="M410" s="11">
        <f t="shared" si="98"/>
        <v>0</v>
      </c>
      <c r="N410" s="11">
        <f t="shared" si="92"/>
        <v>0</v>
      </c>
      <c r="O410" s="11">
        <f t="shared" si="93"/>
        <v>0</v>
      </c>
      <c r="P410" s="11">
        <f t="shared" si="94"/>
        <v>0</v>
      </c>
      <c r="Q410" s="11"/>
      <c r="R410" s="11">
        <f t="shared" si="95"/>
        <v>0</v>
      </c>
      <c r="S410" s="11">
        <f t="shared" si="96"/>
        <v>0</v>
      </c>
      <c r="T410" s="11">
        <f t="shared" si="87"/>
        <v>0</v>
      </c>
      <c r="U410" s="11">
        <f t="shared" si="88"/>
        <v>0</v>
      </c>
      <c r="V410" s="11">
        <f t="shared" si="89"/>
        <v>0</v>
      </c>
      <c r="W410" s="11"/>
      <c r="X410" s="11">
        <f t="shared" si="90"/>
        <v>0</v>
      </c>
      <c r="Y410" s="4"/>
    </row>
    <row r="411" spans="4:25" ht="18">
      <c r="D411" s="19"/>
      <c r="E411" s="19">
        <f t="shared" si="83"/>
        <v>0</v>
      </c>
      <c r="F411" s="19">
        <f t="shared" si="84"/>
        <v>0</v>
      </c>
      <c r="G411" s="4"/>
      <c r="H411" s="1">
        <f t="shared" si="85"/>
        <v>32</v>
      </c>
      <c r="I411" s="14">
        <v>380</v>
      </c>
      <c r="J411" s="14">
        <f t="shared" si="86"/>
        <v>0</v>
      </c>
      <c r="K411" s="11">
        <f t="shared" si="97"/>
        <v>0</v>
      </c>
      <c r="L411" s="11">
        <f t="shared" si="91"/>
        <v>0</v>
      </c>
      <c r="M411" s="11">
        <f t="shared" si="98"/>
        <v>0</v>
      </c>
      <c r="N411" s="11">
        <f t="shared" si="92"/>
        <v>0</v>
      </c>
      <c r="O411" s="11">
        <f t="shared" si="93"/>
        <v>0</v>
      </c>
      <c r="P411" s="11">
        <f t="shared" si="94"/>
        <v>0</v>
      </c>
      <c r="Q411" s="11"/>
      <c r="R411" s="11">
        <f t="shared" si="95"/>
        <v>0</v>
      </c>
      <c r="S411" s="11">
        <f t="shared" si="96"/>
        <v>0</v>
      </c>
      <c r="T411" s="11">
        <f t="shared" si="87"/>
        <v>0</v>
      </c>
      <c r="U411" s="11">
        <f t="shared" si="88"/>
        <v>0</v>
      </c>
      <c r="V411" s="11">
        <f t="shared" si="89"/>
        <v>0</v>
      </c>
      <c r="W411" s="11"/>
      <c r="X411" s="11">
        <f t="shared" si="90"/>
        <v>0</v>
      </c>
      <c r="Y411" s="4"/>
    </row>
    <row r="412" spans="4:25" ht="18">
      <c r="D412" s="19"/>
      <c r="E412" s="19">
        <f t="shared" si="83"/>
        <v>0</v>
      </c>
      <c r="F412" s="19">
        <f t="shared" si="84"/>
        <v>0</v>
      </c>
      <c r="G412" s="4"/>
      <c r="H412" s="1">
        <f t="shared" si="85"/>
        <v>32</v>
      </c>
      <c r="I412" s="14">
        <v>381</v>
      </c>
      <c r="J412" s="14">
        <f t="shared" si="86"/>
        <v>0</v>
      </c>
      <c r="K412" s="11">
        <f t="shared" si="97"/>
        <v>0</v>
      </c>
      <c r="L412" s="11">
        <f t="shared" si="91"/>
        <v>0</v>
      </c>
      <c r="M412" s="11">
        <f t="shared" si="98"/>
        <v>0</v>
      </c>
      <c r="N412" s="11">
        <f t="shared" si="92"/>
        <v>0</v>
      </c>
      <c r="O412" s="11">
        <f t="shared" si="93"/>
        <v>0</v>
      </c>
      <c r="P412" s="11">
        <f t="shared" si="94"/>
        <v>0</v>
      </c>
      <c r="Q412" s="11"/>
      <c r="R412" s="11">
        <f t="shared" si="95"/>
        <v>0</v>
      </c>
      <c r="S412" s="11">
        <f t="shared" si="96"/>
        <v>0</v>
      </c>
      <c r="T412" s="11">
        <f t="shared" si="87"/>
        <v>0</v>
      </c>
      <c r="U412" s="11">
        <f t="shared" si="88"/>
        <v>0</v>
      </c>
      <c r="V412" s="11">
        <f t="shared" si="89"/>
        <v>0</v>
      </c>
      <c r="W412" s="11"/>
      <c r="X412" s="11">
        <f t="shared" si="90"/>
        <v>0</v>
      </c>
      <c r="Y412" s="4"/>
    </row>
    <row r="413" spans="4:25" ht="18">
      <c r="D413" s="19"/>
      <c r="E413" s="19">
        <f t="shared" si="83"/>
        <v>0</v>
      </c>
      <c r="F413" s="19">
        <f t="shared" si="84"/>
        <v>0</v>
      </c>
      <c r="G413" s="4"/>
      <c r="H413" s="1">
        <f t="shared" si="85"/>
        <v>32</v>
      </c>
      <c r="I413" s="14">
        <v>382</v>
      </c>
      <c r="J413" s="14">
        <f t="shared" si="86"/>
        <v>0</v>
      </c>
      <c r="K413" s="11">
        <f t="shared" si="97"/>
        <v>0</v>
      </c>
      <c r="L413" s="11">
        <f t="shared" si="91"/>
        <v>0</v>
      </c>
      <c r="M413" s="11">
        <f t="shared" si="98"/>
        <v>0</v>
      </c>
      <c r="N413" s="11">
        <f t="shared" si="92"/>
        <v>0</v>
      </c>
      <c r="O413" s="11">
        <f t="shared" si="93"/>
        <v>0</v>
      </c>
      <c r="P413" s="11">
        <f t="shared" si="94"/>
        <v>0</v>
      </c>
      <c r="Q413" s="11"/>
      <c r="R413" s="11">
        <f t="shared" si="95"/>
        <v>0</v>
      </c>
      <c r="S413" s="11">
        <f t="shared" si="96"/>
        <v>0</v>
      </c>
      <c r="T413" s="11">
        <f t="shared" si="87"/>
        <v>0</v>
      </c>
      <c r="U413" s="11">
        <f t="shared" si="88"/>
        <v>0</v>
      </c>
      <c r="V413" s="11">
        <f t="shared" si="89"/>
        <v>0</v>
      </c>
      <c r="W413" s="11"/>
      <c r="X413" s="11">
        <f t="shared" si="90"/>
        <v>0</v>
      </c>
      <c r="Y413" s="4"/>
    </row>
    <row r="414" spans="4:25" ht="18">
      <c r="D414" s="19"/>
      <c r="E414" s="19">
        <f t="shared" si="83"/>
        <v>0</v>
      </c>
      <c r="F414" s="19">
        <f t="shared" si="84"/>
        <v>0</v>
      </c>
      <c r="G414" s="4"/>
      <c r="H414" s="1">
        <f t="shared" si="85"/>
        <v>32</v>
      </c>
      <c r="I414" s="14">
        <v>383</v>
      </c>
      <c r="J414" s="14">
        <f t="shared" si="86"/>
        <v>0</v>
      </c>
      <c r="K414" s="11">
        <f t="shared" si="97"/>
        <v>0</v>
      </c>
      <c r="L414" s="11">
        <f t="shared" si="91"/>
        <v>0</v>
      </c>
      <c r="M414" s="11">
        <f t="shared" si="98"/>
        <v>0</v>
      </c>
      <c r="N414" s="11">
        <f t="shared" si="92"/>
        <v>0</v>
      </c>
      <c r="O414" s="11">
        <f t="shared" si="93"/>
        <v>0</v>
      </c>
      <c r="P414" s="11">
        <f t="shared" si="94"/>
        <v>0</v>
      </c>
      <c r="Q414" s="11"/>
      <c r="R414" s="11">
        <f t="shared" si="95"/>
        <v>0</v>
      </c>
      <c r="S414" s="11">
        <f t="shared" si="96"/>
        <v>0</v>
      </c>
      <c r="T414" s="11">
        <f t="shared" si="87"/>
        <v>0</v>
      </c>
      <c r="U414" s="11">
        <f t="shared" si="88"/>
        <v>0</v>
      </c>
      <c r="V414" s="11">
        <f t="shared" si="89"/>
        <v>0</v>
      </c>
      <c r="W414" s="11"/>
      <c r="X414" s="11">
        <f t="shared" si="90"/>
        <v>0</v>
      </c>
      <c r="Y414" s="4"/>
    </row>
    <row r="415" spans="4:25" ht="18">
      <c r="D415" s="19"/>
      <c r="E415" s="19">
        <f t="shared" si="83"/>
        <v>0</v>
      </c>
      <c r="F415" s="19">
        <f t="shared" si="84"/>
        <v>0</v>
      </c>
      <c r="G415" s="4"/>
      <c r="H415" s="1">
        <f t="shared" si="85"/>
        <v>33</v>
      </c>
      <c r="I415" s="14">
        <v>384</v>
      </c>
      <c r="J415" s="14">
        <f t="shared" si="86"/>
        <v>0</v>
      </c>
      <c r="K415" s="11">
        <f t="shared" si="97"/>
        <v>0</v>
      </c>
      <c r="L415" s="11">
        <f t="shared" si="91"/>
        <v>0</v>
      </c>
      <c r="M415" s="11">
        <f t="shared" si="98"/>
        <v>0</v>
      </c>
      <c r="N415" s="11">
        <f t="shared" si="92"/>
        <v>0</v>
      </c>
      <c r="O415" s="11">
        <f t="shared" si="93"/>
        <v>0</v>
      </c>
      <c r="P415" s="11">
        <f t="shared" si="94"/>
        <v>0</v>
      </c>
      <c r="Q415" s="11"/>
      <c r="R415" s="11">
        <f t="shared" si="95"/>
        <v>0</v>
      </c>
      <c r="S415" s="11">
        <f t="shared" si="96"/>
        <v>0</v>
      </c>
      <c r="T415" s="11">
        <f t="shared" si="87"/>
        <v>0</v>
      </c>
      <c r="U415" s="11">
        <f t="shared" si="88"/>
        <v>0</v>
      </c>
      <c r="V415" s="11">
        <f t="shared" si="89"/>
        <v>0</v>
      </c>
      <c r="W415" s="11"/>
      <c r="X415" s="11">
        <f t="shared" si="90"/>
        <v>0</v>
      </c>
      <c r="Y415" s="4"/>
    </row>
    <row r="416" spans="4:25" ht="18">
      <c r="D416" s="19"/>
      <c r="E416" s="19">
        <f aca="true" t="shared" si="99" ref="E416:E479">U416*$E$25</f>
        <v>0</v>
      </c>
      <c r="F416" s="19">
        <f aca="true" t="shared" si="100" ref="F416:F479">IF(J416&gt;0,$D$32-E416,0)</f>
        <v>0</v>
      </c>
      <c r="G416" s="4"/>
      <c r="H416" s="1">
        <f t="shared" si="85"/>
        <v>33</v>
      </c>
      <c r="I416" s="14">
        <v>385</v>
      </c>
      <c r="J416" s="14">
        <f t="shared" si="86"/>
        <v>0</v>
      </c>
      <c r="K416" s="11">
        <f t="shared" si="97"/>
        <v>0</v>
      </c>
      <c r="L416" s="11">
        <f t="shared" si="91"/>
        <v>0</v>
      </c>
      <c r="M416" s="11">
        <f t="shared" si="98"/>
        <v>0</v>
      </c>
      <c r="N416" s="11">
        <f t="shared" si="92"/>
        <v>0</v>
      </c>
      <c r="O416" s="11">
        <f t="shared" si="93"/>
        <v>0</v>
      </c>
      <c r="P416" s="11">
        <f t="shared" si="94"/>
        <v>0</v>
      </c>
      <c r="Q416" s="11"/>
      <c r="R416" s="11">
        <f t="shared" si="95"/>
        <v>0</v>
      </c>
      <c r="S416" s="11">
        <f t="shared" si="96"/>
        <v>0</v>
      </c>
      <c r="T416" s="11">
        <f t="shared" si="87"/>
        <v>0</v>
      </c>
      <c r="U416" s="11">
        <f t="shared" si="88"/>
        <v>0</v>
      </c>
      <c r="V416" s="11">
        <f t="shared" si="89"/>
        <v>0</v>
      </c>
      <c r="W416" s="11"/>
      <c r="X416" s="11">
        <f t="shared" si="90"/>
        <v>0</v>
      </c>
      <c r="Y416" s="4"/>
    </row>
    <row r="417" spans="4:25" ht="18">
      <c r="D417" s="19"/>
      <c r="E417" s="19">
        <f t="shared" si="99"/>
        <v>0</v>
      </c>
      <c r="F417" s="19">
        <f t="shared" si="100"/>
        <v>0</v>
      </c>
      <c r="G417" s="4"/>
      <c r="H417" s="1">
        <f aca="true" t="shared" si="101" ref="H417:H480">1+INT(I417/12)</f>
        <v>33</v>
      </c>
      <c r="I417" s="14">
        <v>386</v>
      </c>
      <c r="J417" s="14">
        <f aca="true" t="shared" si="102" ref="J417:J480">IF(I417&lt;=$D$7,I417,0)</f>
        <v>0</v>
      </c>
      <c r="K417" s="11">
        <f t="shared" si="97"/>
        <v>0</v>
      </c>
      <c r="L417" s="11">
        <f t="shared" si="91"/>
        <v>0</v>
      </c>
      <c r="M417" s="11">
        <f t="shared" si="98"/>
        <v>0</v>
      </c>
      <c r="N417" s="11">
        <f t="shared" si="92"/>
        <v>0</v>
      </c>
      <c r="O417" s="11">
        <f t="shared" si="93"/>
        <v>0</v>
      </c>
      <c r="P417" s="11">
        <f t="shared" si="94"/>
        <v>0</v>
      </c>
      <c r="Q417" s="11"/>
      <c r="R417" s="11">
        <f t="shared" si="95"/>
        <v>0</v>
      </c>
      <c r="S417" s="11">
        <f t="shared" si="96"/>
        <v>0</v>
      </c>
      <c r="T417" s="11">
        <f aca="true" t="shared" si="103" ref="T417:T480">IF(J417&gt;0,(1-S417)*$D$6,0)</f>
        <v>0</v>
      </c>
      <c r="U417" s="11">
        <f aca="true" t="shared" si="104" ref="U417:U480">T417+R417</f>
        <v>0</v>
      </c>
      <c r="V417" s="11">
        <f aca="true" t="shared" si="105" ref="V417:V480">IF(J417&gt;0,V416+U417,0)</f>
        <v>0</v>
      </c>
      <c r="W417" s="11"/>
      <c r="X417" s="11">
        <f aca="true" t="shared" si="106" ref="X417:X480">M417-U417</f>
        <v>0</v>
      </c>
      <c r="Y417" s="4"/>
    </row>
    <row r="418" spans="4:25" ht="18">
      <c r="D418" s="19"/>
      <c r="E418" s="19">
        <f t="shared" si="99"/>
        <v>0</v>
      </c>
      <c r="F418" s="19">
        <f t="shared" si="100"/>
        <v>0</v>
      </c>
      <c r="G418" s="4"/>
      <c r="H418" s="1">
        <f t="shared" si="101"/>
        <v>33</v>
      </c>
      <c r="I418" s="14">
        <v>387</v>
      </c>
      <c r="J418" s="14">
        <f t="shared" si="102"/>
        <v>0</v>
      </c>
      <c r="K418" s="11">
        <f t="shared" si="97"/>
        <v>0</v>
      </c>
      <c r="L418" s="11">
        <f aca="true" t="shared" si="107" ref="L418:L481">M418-K418</f>
        <v>0</v>
      </c>
      <c r="M418" s="11">
        <f t="shared" si="98"/>
        <v>0</v>
      </c>
      <c r="N418" s="11">
        <f aca="true" t="shared" si="108" ref="N418:N481">IF(K418&gt;0,N417+K418,0)</f>
        <v>0</v>
      </c>
      <c r="O418" s="11">
        <f aca="true" t="shared" si="109" ref="O418:O481">IF(J418&gt;0,O417+L418,0)</f>
        <v>0</v>
      </c>
      <c r="P418" s="11">
        <f aca="true" t="shared" si="110" ref="P418:P481">O418+N418</f>
        <v>0</v>
      </c>
      <c r="Q418" s="11"/>
      <c r="R418" s="11">
        <f aca="true" t="shared" si="111" ref="R418:R481">IF(J418&gt;0,1/$D$7,0)</f>
        <v>0</v>
      </c>
      <c r="S418" s="11">
        <f aca="true" t="shared" si="112" ref="S418:S481">IF(J418&gt;0,S417+R418,0)</f>
        <v>0</v>
      </c>
      <c r="T418" s="11">
        <f t="shared" si="103"/>
        <v>0</v>
      </c>
      <c r="U418" s="11">
        <f t="shared" si="104"/>
        <v>0</v>
      </c>
      <c r="V418" s="11">
        <f t="shared" si="105"/>
        <v>0</v>
      </c>
      <c r="W418" s="11"/>
      <c r="X418" s="11">
        <f t="shared" si="106"/>
        <v>0</v>
      </c>
      <c r="Y418" s="4"/>
    </row>
    <row r="419" spans="4:25" ht="18">
      <c r="D419" s="19"/>
      <c r="E419" s="19">
        <f t="shared" si="99"/>
        <v>0</v>
      </c>
      <c r="F419" s="19">
        <f t="shared" si="100"/>
        <v>0</v>
      </c>
      <c r="G419" s="4"/>
      <c r="H419" s="1">
        <f t="shared" si="101"/>
        <v>33</v>
      </c>
      <c r="I419" s="14">
        <v>388</v>
      </c>
      <c r="J419" s="14">
        <f t="shared" si="102"/>
        <v>0</v>
      </c>
      <c r="K419" s="11">
        <f t="shared" si="97"/>
        <v>0</v>
      </c>
      <c r="L419" s="11">
        <f t="shared" si="107"/>
        <v>0</v>
      </c>
      <c r="M419" s="11">
        <f t="shared" si="98"/>
        <v>0</v>
      </c>
      <c r="N419" s="11">
        <f t="shared" si="108"/>
        <v>0</v>
      </c>
      <c r="O419" s="11">
        <f t="shared" si="109"/>
        <v>0</v>
      </c>
      <c r="P419" s="11">
        <f t="shared" si="110"/>
        <v>0</v>
      </c>
      <c r="Q419" s="11"/>
      <c r="R419" s="11">
        <f t="shared" si="111"/>
        <v>0</v>
      </c>
      <c r="S419" s="11">
        <f t="shared" si="112"/>
        <v>0</v>
      </c>
      <c r="T419" s="11">
        <f t="shared" si="103"/>
        <v>0</v>
      </c>
      <c r="U419" s="11">
        <f t="shared" si="104"/>
        <v>0</v>
      </c>
      <c r="V419" s="11">
        <f t="shared" si="105"/>
        <v>0</v>
      </c>
      <c r="W419" s="11"/>
      <c r="X419" s="11">
        <f t="shared" si="106"/>
        <v>0</v>
      </c>
      <c r="Y419" s="4"/>
    </row>
    <row r="420" spans="4:25" ht="18">
      <c r="D420" s="19"/>
      <c r="E420" s="19">
        <f t="shared" si="99"/>
        <v>0</v>
      </c>
      <c r="F420" s="19">
        <f t="shared" si="100"/>
        <v>0</v>
      </c>
      <c r="G420" s="4"/>
      <c r="H420" s="1">
        <f t="shared" si="101"/>
        <v>33</v>
      </c>
      <c r="I420" s="14">
        <v>389</v>
      </c>
      <c r="J420" s="14">
        <f t="shared" si="102"/>
        <v>0</v>
      </c>
      <c r="K420" s="11">
        <f t="shared" si="97"/>
        <v>0</v>
      </c>
      <c r="L420" s="11">
        <f t="shared" si="107"/>
        <v>0</v>
      </c>
      <c r="M420" s="11">
        <f t="shared" si="98"/>
        <v>0</v>
      </c>
      <c r="N420" s="11">
        <f t="shared" si="108"/>
        <v>0</v>
      </c>
      <c r="O420" s="11">
        <f t="shared" si="109"/>
        <v>0</v>
      </c>
      <c r="P420" s="11">
        <f t="shared" si="110"/>
        <v>0</v>
      </c>
      <c r="Q420" s="11"/>
      <c r="R420" s="11">
        <f t="shared" si="111"/>
        <v>0</v>
      </c>
      <c r="S420" s="11">
        <f t="shared" si="112"/>
        <v>0</v>
      </c>
      <c r="T420" s="11">
        <f t="shared" si="103"/>
        <v>0</v>
      </c>
      <c r="U420" s="11">
        <f t="shared" si="104"/>
        <v>0</v>
      </c>
      <c r="V420" s="11">
        <f t="shared" si="105"/>
        <v>0</v>
      </c>
      <c r="W420" s="11"/>
      <c r="X420" s="11">
        <f t="shared" si="106"/>
        <v>0</v>
      </c>
      <c r="Y420" s="4"/>
    </row>
    <row r="421" spans="4:25" ht="18">
      <c r="D421" s="19"/>
      <c r="E421" s="19">
        <f t="shared" si="99"/>
        <v>0</v>
      </c>
      <c r="F421" s="19">
        <f t="shared" si="100"/>
        <v>0</v>
      </c>
      <c r="G421" s="4"/>
      <c r="H421" s="1">
        <f t="shared" si="101"/>
        <v>33</v>
      </c>
      <c r="I421" s="14">
        <v>390</v>
      </c>
      <c r="J421" s="14">
        <f t="shared" si="102"/>
        <v>0</v>
      </c>
      <c r="K421" s="11">
        <f t="shared" si="97"/>
        <v>0</v>
      </c>
      <c r="L421" s="11">
        <f t="shared" si="107"/>
        <v>0</v>
      </c>
      <c r="M421" s="11">
        <f t="shared" si="98"/>
        <v>0</v>
      </c>
      <c r="N421" s="11">
        <f t="shared" si="108"/>
        <v>0</v>
      </c>
      <c r="O421" s="11">
        <f t="shared" si="109"/>
        <v>0</v>
      </c>
      <c r="P421" s="11">
        <f t="shared" si="110"/>
        <v>0</v>
      </c>
      <c r="Q421" s="11"/>
      <c r="R421" s="11">
        <f t="shared" si="111"/>
        <v>0</v>
      </c>
      <c r="S421" s="11">
        <f t="shared" si="112"/>
        <v>0</v>
      </c>
      <c r="T421" s="11">
        <f t="shared" si="103"/>
        <v>0</v>
      </c>
      <c r="U421" s="11">
        <f t="shared" si="104"/>
        <v>0</v>
      </c>
      <c r="V421" s="11">
        <f t="shared" si="105"/>
        <v>0</v>
      </c>
      <c r="W421" s="11"/>
      <c r="X421" s="11">
        <f t="shared" si="106"/>
        <v>0</v>
      </c>
      <c r="Y421" s="4"/>
    </row>
    <row r="422" spans="4:25" ht="18">
      <c r="D422" s="19"/>
      <c r="E422" s="19">
        <f t="shared" si="99"/>
        <v>0</v>
      </c>
      <c r="F422" s="19">
        <f t="shared" si="100"/>
        <v>0</v>
      </c>
      <c r="G422" s="4"/>
      <c r="H422" s="1">
        <f t="shared" si="101"/>
        <v>33</v>
      </c>
      <c r="I422" s="14">
        <v>391</v>
      </c>
      <c r="J422" s="14">
        <f t="shared" si="102"/>
        <v>0</v>
      </c>
      <c r="K422" s="11">
        <f t="shared" si="97"/>
        <v>0</v>
      </c>
      <c r="L422" s="11">
        <f t="shared" si="107"/>
        <v>0</v>
      </c>
      <c r="M422" s="11">
        <f t="shared" si="98"/>
        <v>0</v>
      </c>
      <c r="N422" s="11">
        <f t="shared" si="108"/>
        <v>0</v>
      </c>
      <c r="O422" s="11">
        <f t="shared" si="109"/>
        <v>0</v>
      </c>
      <c r="P422" s="11">
        <f t="shared" si="110"/>
        <v>0</v>
      </c>
      <c r="Q422" s="11"/>
      <c r="R422" s="11">
        <f t="shared" si="111"/>
        <v>0</v>
      </c>
      <c r="S422" s="11">
        <f t="shared" si="112"/>
        <v>0</v>
      </c>
      <c r="T422" s="11">
        <f t="shared" si="103"/>
        <v>0</v>
      </c>
      <c r="U422" s="11">
        <f t="shared" si="104"/>
        <v>0</v>
      </c>
      <c r="V422" s="11">
        <f t="shared" si="105"/>
        <v>0</v>
      </c>
      <c r="W422" s="11"/>
      <c r="X422" s="11">
        <f t="shared" si="106"/>
        <v>0</v>
      </c>
      <c r="Y422" s="4"/>
    </row>
    <row r="423" spans="4:25" ht="18">
      <c r="D423" s="19"/>
      <c r="E423" s="19">
        <f t="shared" si="99"/>
        <v>0</v>
      </c>
      <c r="F423" s="19">
        <f t="shared" si="100"/>
        <v>0</v>
      </c>
      <c r="G423" s="4"/>
      <c r="H423" s="1">
        <f t="shared" si="101"/>
        <v>33</v>
      </c>
      <c r="I423" s="14">
        <v>392</v>
      </c>
      <c r="J423" s="14">
        <f t="shared" si="102"/>
        <v>0</v>
      </c>
      <c r="K423" s="11">
        <f t="shared" si="97"/>
        <v>0</v>
      </c>
      <c r="L423" s="11">
        <f t="shared" si="107"/>
        <v>0</v>
      </c>
      <c r="M423" s="11">
        <f t="shared" si="98"/>
        <v>0</v>
      </c>
      <c r="N423" s="11">
        <f t="shared" si="108"/>
        <v>0</v>
      </c>
      <c r="O423" s="11">
        <f t="shared" si="109"/>
        <v>0</v>
      </c>
      <c r="P423" s="11">
        <f t="shared" si="110"/>
        <v>0</v>
      </c>
      <c r="Q423" s="11"/>
      <c r="R423" s="11">
        <f t="shared" si="111"/>
        <v>0</v>
      </c>
      <c r="S423" s="11">
        <f t="shared" si="112"/>
        <v>0</v>
      </c>
      <c r="T423" s="11">
        <f t="shared" si="103"/>
        <v>0</v>
      </c>
      <c r="U423" s="11">
        <f t="shared" si="104"/>
        <v>0</v>
      </c>
      <c r="V423" s="11">
        <f t="shared" si="105"/>
        <v>0</v>
      </c>
      <c r="W423" s="11"/>
      <c r="X423" s="11">
        <f t="shared" si="106"/>
        <v>0</v>
      </c>
      <c r="Y423" s="4"/>
    </row>
    <row r="424" spans="4:25" ht="18">
      <c r="D424" s="19"/>
      <c r="E424" s="19">
        <f t="shared" si="99"/>
        <v>0</v>
      </c>
      <c r="F424" s="19">
        <f t="shared" si="100"/>
        <v>0</v>
      </c>
      <c r="G424" s="4"/>
      <c r="H424" s="1">
        <f t="shared" si="101"/>
        <v>33</v>
      </c>
      <c r="I424" s="14">
        <v>393</v>
      </c>
      <c r="J424" s="14">
        <f t="shared" si="102"/>
        <v>0</v>
      </c>
      <c r="K424" s="11">
        <f t="shared" si="97"/>
        <v>0</v>
      </c>
      <c r="L424" s="11">
        <f t="shared" si="107"/>
        <v>0</v>
      </c>
      <c r="M424" s="11">
        <f t="shared" si="98"/>
        <v>0</v>
      </c>
      <c r="N424" s="11">
        <f t="shared" si="108"/>
        <v>0</v>
      </c>
      <c r="O424" s="11">
        <f t="shared" si="109"/>
        <v>0</v>
      </c>
      <c r="P424" s="11">
        <f t="shared" si="110"/>
        <v>0</v>
      </c>
      <c r="Q424" s="11"/>
      <c r="R424" s="11">
        <f t="shared" si="111"/>
        <v>0</v>
      </c>
      <c r="S424" s="11">
        <f t="shared" si="112"/>
        <v>0</v>
      </c>
      <c r="T424" s="11">
        <f t="shared" si="103"/>
        <v>0</v>
      </c>
      <c r="U424" s="11">
        <f t="shared" si="104"/>
        <v>0</v>
      </c>
      <c r="V424" s="11">
        <f t="shared" si="105"/>
        <v>0</v>
      </c>
      <c r="W424" s="11"/>
      <c r="X424" s="11">
        <f t="shared" si="106"/>
        <v>0</v>
      </c>
      <c r="Y424" s="4"/>
    </row>
    <row r="425" spans="4:25" ht="18">
      <c r="D425" s="19"/>
      <c r="E425" s="19">
        <f t="shared" si="99"/>
        <v>0</v>
      </c>
      <c r="F425" s="19">
        <f t="shared" si="100"/>
        <v>0</v>
      </c>
      <c r="G425" s="4"/>
      <c r="H425" s="1">
        <f t="shared" si="101"/>
        <v>33</v>
      </c>
      <c r="I425" s="14">
        <v>394</v>
      </c>
      <c r="J425" s="14">
        <f t="shared" si="102"/>
        <v>0</v>
      </c>
      <c r="K425" s="11">
        <f t="shared" si="97"/>
        <v>0</v>
      </c>
      <c r="L425" s="11">
        <f t="shared" si="107"/>
        <v>0</v>
      </c>
      <c r="M425" s="11">
        <f t="shared" si="98"/>
        <v>0</v>
      </c>
      <c r="N425" s="11">
        <f t="shared" si="108"/>
        <v>0</v>
      </c>
      <c r="O425" s="11">
        <f t="shared" si="109"/>
        <v>0</v>
      </c>
      <c r="P425" s="11">
        <f t="shared" si="110"/>
        <v>0</v>
      </c>
      <c r="Q425" s="11"/>
      <c r="R425" s="11">
        <f t="shared" si="111"/>
        <v>0</v>
      </c>
      <c r="S425" s="11">
        <f t="shared" si="112"/>
        <v>0</v>
      </c>
      <c r="T425" s="11">
        <f t="shared" si="103"/>
        <v>0</v>
      </c>
      <c r="U425" s="11">
        <f t="shared" si="104"/>
        <v>0</v>
      </c>
      <c r="V425" s="11">
        <f t="shared" si="105"/>
        <v>0</v>
      </c>
      <c r="W425" s="11"/>
      <c r="X425" s="11">
        <f t="shared" si="106"/>
        <v>0</v>
      </c>
      <c r="Y425" s="4"/>
    </row>
    <row r="426" spans="4:25" ht="18">
      <c r="D426" s="19"/>
      <c r="E426" s="19">
        <f t="shared" si="99"/>
        <v>0</v>
      </c>
      <c r="F426" s="19">
        <f t="shared" si="100"/>
        <v>0</v>
      </c>
      <c r="G426" s="4"/>
      <c r="H426" s="1">
        <f t="shared" si="101"/>
        <v>33</v>
      </c>
      <c r="I426" s="14">
        <v>395</v>
      </c>
      <c r="J426" s="14">
        <f t="shared" si="102"/>
        <v>0</v>
      </c>
      <c r="K426" s="11">
        <f t="shared" si="97"/>
        <v>0</v>
      </c>
      <c r="L426" s="11">
        <f t="shared" si="107"/>
        <v>0</v>
      </c>
      <c r="M426" s="11">
        <f t="shared" si="98"/>
        <v>0</v>
      </c>
      <c r="N426" s="11">
        <f t="shared" si="108"/>
        <v>0</v>
      </c>
      <c r="O426" s="11">
        <f t="shared" si="109"/>
        <v>0</v>
      </c>
      <c r="P426" s="11">
        <f t="shared" si="110"/>
        <v>0</v>
      </c>
      <c r="Q426" s="11"/>
      <c r="R426" s="11">
        <f t="shared" si="111"/>
        <v>0</v>
      </c>
      <c r="S426" s="11">
        <f t="shared" si="112"/>
        <v>0</v>
      </c>
      <c r="T426" s="11">
        <f t="shared" si="103"/>
        <v>0</v>
      </c>
      <c r="U426" s="11">
        <f t="shared" si="104"/>
        <v>0</v>
      </c>
      <c r="V426" s="11">
        <f t="shared" si="105"/>
        <v>0</v>
      </c>
      <c r="W426" s="11"/>
      <c r="X426" s="11">
        <f t="shared" si="106"/>
        <v>0</v>
      </c>
      <c r="Y426" s="4"/>
    </row>
    <row r="427" spans="4:25" ht="18">
      <c r="D427" s="19"/>
      <c r="E427" s="19">
        <f t="shared" si="99"/>
        <v>0</v>
      </c>
      <c r="F427" s="19">
        <f t="shared" si="100"/>
        <v>0</v>
      </c>
      <c r="G427" s="4"/>
      <c r="H427" s="1">
        <f t="shared" si="101"/>
        <v>34</v>
      </c>
      <c r="I427" s="14">
        <v>396</v>
      </c>
      <c r="J427" s="14">
        <f t="shared" si="102"/>
        <v>0</v>
      </c>
      <c r="K427" s="11">
        <f t="shared" si="97"/>
        <v>0</v>
      </c>
      <c r="L427" s="11">
        <f t="shared" si="107"/>
        <v>0</v>
      </c>
      <c r="M427" s="11">
        <f t="shared" si="98"/>
        <v>0</v>
      </c>
      <c r="N427" s="11">
        <f t="shared" si="108"/>
        <v>0</v>
      </c>
      <c r="O427" s="11">
        <f t="shared" si="109"/>
        <v>0</v>
      </c>
      <c r="P427" s="11">
        <f t="shared" si="110"/>
        <v>0</v>
      </c>
      <c r="Q427" s="11"/>
      <c r="R427" s="11">
        <f t="shared" si="111"/>
        <v>0</v>
      </c>
      <c r="S427" s="11">
        <f t="shared" si="112"/>
        <v>0</v>
      </c>
      <c r="T427" s="11">
        <f t="shared" si="103"/>
        <v>0</v>
      </c>
      <c r="U427" s="11">
        <f t="shared" si="104"/>
        <v>0</v>
      </c>
      <c r="V427" s="11">
        <f t="shared" si="105"/>
        <v>0</v>
      </c>
      <c r="W427" s="11"/>
      <c r="X427" s="11">
        <f t="shared" si="106"/>
        <v>0</v>
      </c>
      <c r="Y427" s="4"/>
    </row>
    <row r="428" spans="4:25" ht="18">
      <c r="D428" s="19"/>
      <c r="E428" s="19">
        <f t="shared" si="99"/>
        <v>0</v>
      </c>
      <c r="F428" s="19">
        <f t="shared" si="100"/>
        <v>0</v>
      </c>
      <c r="G428" s="4"/>
      <c r="H428" s="1">
        <f t="shared" si="101"/>
        <v>34</v>
      </c>
      <c r="I428" s="14">
        <v>397</v>
      </c>
      <c r="J428" s="14">
        <f t="shared" si="102"/>
        <v>0</v>
      </c>
      <c r="K428" s="11">
        <f t="shared" si="97"/>
        <v>0</v>
      </c>
      <c r="L428" s="11">
        <f t="shared" si="107"/>
        <v>0</v>
      </c>
      <c r="M428" s="11">
        <f t="shared" si="98"/>
        <v>0</v>
      </c>
      <c r="N428" s="11">
        <f t="shared" si="108"/>
        <v>0</v>
      </c>
      <c r="O428" s="11">
        <f t="shared" si="109"/>
        <v>0</v>
      </c>
      <c r="P428" s="11">
        <f t="shared" si="110"/>
        <v>0</v>
      </c>
      <c r="Q428" s="11"/>
      <c r="R428" s="11">
        <f t="shared" si="111"/>
        <v>0</v>
      </c>
      <c r="S428" s="11">
        <f t="shared" si="112"/>
        <v>0</v>
      </c>
      <c r="T428" s="11">
        <f t="shared" si="103"/>
        <v>0</v>
      </c>
      <c r="U428" s="11">
        <f t="shared" si="104"/>
        <v>0</v>
      </c>
      <c r="V428" s="11">
        <f t="shared" si="105"/>
        <v>0</v>
      </c>
      <c r="W428" s="11"/>
      <c r="X428" s="11">
        <f t="shared" si="106"/>
        <v>0</v>
      </c>
      <c r="Y428" s="4"/>
    </row>
    <row r="429" spans="4:25" ht="18">
      <c r="D429" s="19"/>
      <c r="E429" s="19">
        <f t="shared" si="99"/>
        <v>0</v>
      </c>
      <c r="F429" s="19">
        <f t="shared" si="100"/>
        <v>0</v>
      </c>
      <c r="G429" s="4"/>
      <c r="H429" s="1">
        <f t="shared" si="101"/>
        <v>34</v>
      </c>
      <c r="I429" s="14">
        <v>398</v>
      </c>
      <c r="J429" s="14">
        <f t="shared" si="102"/>
        <v>0</v>
      </c>
      <c r="K429" s="11">
        <f t="shared" si="97"/>
        <v>0</v>
      </c>
      <c r="L429" s="11">
        <f t="shared" si="107"/>
        <v>0</v>
      </c>
      <c r="M429" s="11">
        <f t="shared" si="98"/>
        <v>0</v>
      </c>
      <c r="N429" s="11">
        <f t="shared" si="108"/>
        <v>0</v>
      </c>
      <c r="O429" s="11">
        <f t="shared" si="109"/>
        <v>0</v>
      </c>
      <c r="P429" s="11">
        <f t="shared" si="110"/>
        <v>0</v>
      </c>
      <c r="Q429" s="11"/>
      <c r="R429" s="11">
        <f t="shared" si="111"/>
        <v>0</v>
      </c>
      <c r="S429" s="11">
        <f t="shared" si="112"/>
        <v>0</v>
      </c>
      <c r="T429" s="11">
        <f t="shared" si="103"/>
        <v>0</v>
      </c>
      <c r="U429" s="11">
        <f t="shared" si="104"/>
        <v>0</v>
      </c>
      <c r="V429" s="11">
        <f t="shared" si="105"/>
        <v>0</v>
      </c>
      <c r="W429" s="11"/>
      <c r="X429" s="11">
        <f t="shared" si="106"/>
        <v>0</v>
      </c>
      <c r="Y429" s="4"/>
    </row>
    <row r="430" spans="4:25" ht="18">
      <c r="D430" s="19"/>
      <c r="E430" s="19">
        <f t="shared" si="99"/>
        <v>0</v>
      </c>
      <c r="F430" s="19">
        <f t="shared" si="100"/>
        <v>0</v>
      </c>
      <c r="G430" s="4"/>
      <c r="H430" s="1">
        <f t="shared" si="101"/>
        <v>34</v>
      </c>
      <c r="I430" s="14">
        <v>399</v>
      </c>
      <c r="J430" s="14">
        <f t="shared" si="102"/>
        <v>0</v>
      </c>
      <c r="K430" s="11">
        <f t="shared" si="97"/>
        <v>0</v>
      </c>
      <c r="L430" s="11">
        <f t="shared" si="107"/>
        <v>0</v>
      </c>
      <c r="M430" s="11">
        <f t="shared" si="98"/>
        <v>0</v>
      </c>
      <c r="N430" s="11">
        <f t="shared" si="108"/>
        <v>0</v>
      </c>
      <c r="O430" s="11">
        <f t="shared" si="109"/>
        <v>0</v>
      </c>
      <c r="P430" s="11">
        <f t="shared" si="110"/>
        <v>0</v>
      </c>
      <c r="Q430" s="11"/>
      <c r="R430" s="11">
        <f t="shared" si="111"/>
        <v>0</v>
      </c>
      <c r="S430" s="11">
        <f t="shared" si="112"/>
        <v>0</v>
      </c>
      <c r="T430" s="11">
        <f t="shared" si="103"/>
        <v>0</v>
      </c>
      <c r="U430" s="11">
        <f t="shared" si="104"/>
        <v>0</v>
      </c>
      <c r="V430" s="11">
        <f t="shared" si="105"/>
        <v>0</v>
      </c>
      <c r="W430" s="11"/>
      <c r="X430" s="11">
        <f t="shared" si="106"/>
        <v>0</v>
      </c>
      <c r="Y430" s="4"/>
    </row>
    <row r="431" spans="4:25" ht="18">
      <c r="D431" s="19"/>
      <c r="E431" s="19">
        <f t="shared" si="99"/>
        <v>0</v>
      </c>
      <c r="F431" s="19">
        <f t="shared" si="100"/>
        <v>0</v>
      </c>
      <c r="G431" s="4"/>
      <c r="H431" s="1">
        <f t="shared" si="101"/>
        <v>34</v>
      </c>
      <c r="I431" s="14">
        <v>400</v>
      </c>
      <c r="J431" s="14">
        <f t="shared" si="102"/>
        <v>0</v>
      </c>
      <c r="K431" s="11">
        <f t="shared" si="97"/>
        <v>0</v>
      </c>
      <c r="L431" s="11">
        <f t="shared" si="107"/>
        <v>0</v>
      </c>
      <c r="M431" s="11">
        <f t="shared" si="98"/>
        <v>0</v>
      </c>
      <c r="N431" s="11">
        <f t="shared" si="108"/>
        <v>0</v>
      </c>
      <c r="O431" s="11">
        <f t="shared" si="109"/>
        <v>0</v>
      </c>
      <c r="P431" s="11">
        <f t="shared" si="110"/>
        <v>0</v>
      </c>
      <c r="Q431" s="11"/>
      <c r="R431" s="11">
        <f t="shared" si="111"/>
        <v>0</v>
      </c>
      <c r="S431" s="11">
        <f t="shared" si="112"/>
        <v>0</v>
      </c>
      <c r="T431" s="11">
        <f t="shared" si="103"/>
        <v>0</v>
      </c>
      <c r="U431" s="11">
        <f t="shared" si="104"/>
        <v>0</v>
      </c>
      <c r="V431" s="11">
        <f t="shared" si="105"/>
        <v>0</v>
      </c>
      <c r="W431" s="11"/>
      <c r="X431" s="11">
        <f t="shared" si="106"/>
        <v>0</v>
      </c>
      <c r="Y431" s="4"/>
    </row>
    <row r="432" spans="4:25" ht="18">
      <c r="D432" s="19"/>
      <c r="E432" s="19">
        <f t="shared" si="99"/>
        <v>0</v>
      </c>
      <c r="F432" s="19">
        <f t="shared" si="100"/>
        <v>0</v>
      </c>
      <c r="G432" s="4"/>
      <c r="H432" s="1">
        <f t="shared" si="101"/>
        <v>34</v>
      </c>
      <c r="I432" s="14">
        <v>401</v>
      </c>
      <c r="J432" s="14">
        <f t="shared" si="102"/>
        <v>0</v>
      </c>
      <c r="K432" s="11">
        <f t="shared" si="97"/>
        <v>0</v>
      </c>
      <c r="L432" s="11">
        <f t="shared" si="107"/>
        <v>0</v>
      </c>
      <c r="M432" s="11">
        <f t="shared" si="98"/>
        <v>0</v>
      </c>
      <c r="N432" s="11">
        <f t="shared" si="108"/>
        <v>0</v>
      </c>
      <c r="O432" s="11">
        <f t="shared" si="109"/>
        <v>0</v>
      </c>
      <c r="P432" s="11">
        <f t="shared" si="110"/>
        <v>0</v>
      </c>
      <c r="Q432" s="11"/>
      <c r="R432" s="11">
        <f t="shared" si="111"/>
        <v>0</v>
      </c>
      <c r="S432" s="11">
        <f t="shared" si="112"/>
        <v>0</v>
      </c>
      <c r="T432" s="11">
        <f t="shared" si="103"/>
        <v>0</v>
      </c>
      <c r="U432" s="11">
        <f t="shared" si="104"/>
        <v>0</v>
      </c>
      <c r="V432" s="11">
        <f t="shared" si="105"/>
        <v>0</v>
      </c>
      <c r="W432" s="11"/>
      <c r="X432" s="11">
        <f t="shared" si="106"/>
        <v>0</v>
      </c>
      <c r="Y432" s="4"/>
    </row>
    <row r="433" spans="4:25" ht="18">
      <c r="D433" s="19"/>
      <c r="E433" s="19">
        <f t="shared" si="99"/>
        <v>0</v>
      </c>
      <c r="F433" s="19">
        <f t="shared" si="100"/>
        <v>0</v>
      </c>
      <c r="G433" s="4"/>
      <c r="H433" s="1">
        <f t="shared" si="101"/>
        <v>34</v>
      </c>
      <c r="I433" s="14">
        <v>402</v>
      </c>
      <c r="J433" s="14">
        <f t="shared" si="102"/>
        <v>0</v>
      </c>
      <c r="K433" s="11">
        <f t="shared" si="97"/>
        <v>0</v>
      </c>
      <c r="L433" s="11">
        <f t="shared" si="107"/>
        <v>0</v>
      </c>
      <c r="M433" s="11">
        <f t="shared" si="98"/>
        <v>0</v>
      </c>
      <c r="N433" s="11">
        <f t="shared" si="108"/>
        <v>0</v>
      </c>
      <c r="O433" s="11">
        <f t="shared" si="109"/>
        <v>0</v>
      </c>
      <c r="P433" s="11">
        <f t="shared" si="110"/>
        <v>0</v>
      </c>
      <c r="Q433" s="11"/>
      <c r="R433" s="11">
        <f t="shared" si="111"/>
        <v>0</v>
      </c>
      <c r="S433" s="11">
        <f t="shared" si="112"/>
        <v>0</v>
      </c>
      <c r="T433" s="11">
        <f t="shared" si="103"/>
        <v>0</v>
      </c>
      <c r="U433" s="11">
        <f t="shared" si="104"/>
        <v>0</v>
      </c>
      <c r="V433" s="11">
        <f t="shared" si="105"/>
        <v>0</v>
      </c>
      <c r="W433" s="11"/>
      <c r="X433" s="11">
        <f t="shared" si="106"/>
        <v>0</v>
      </c>
      <c r="Y433" s="4"/>
    </row>
    <row r="434" spans="4:25" ht="18">
      <c r="D434" s="19"/>
      <c r="E434" s="19">
        <f t="shared" si="99"/>
        <v>0</v>
      </c>
      <c r="F434" s="19">
        <f t="shared" si="100"/>
        <v>0</v>
      </c>
      <c r="G434" s="4"/>
      <c r="H434" s="1">
        <f t="shared" si="101"/>
        <v>34</v>
      </c>
      <c r="I434" s="14">
        <v>403</v>
      </c>
      <c r="J434" s="14">
        <f t="shared" si="102"/>
        <v>0</v>
      </c>
      <c r="K434" s="11">
        <f t="shared" si="97"/>
        <v>0</v>
      </c>
      <c r="L434" s="11">
        <f t="shared" si="107"/>
        <v>0</v>
      </c>
      <c r="M434" s="11">
        <f t="shared" si="98"/>
        <v>0</v>
      </c>
      <c r="N434" s="11">
        <f t="shared" si="108"/>
        <v>0</v>
      </c>
      <c r="O434" s="11">
        <f t="shared" si="109"/>
        <v>0</v>
      </c>
      <c r="P434" s="11">
        <f t="shared" si="110"/>
        <v>0</v>
      </c>
      <c r="Q434" s="11"/>
      <c r="R434" s="11">
        <f t="shared" si="111"/>
        <v>0</v>
      </c>
      <c r="S434" s="11">
        <f t="shared" si="112"/>
        <v>0</v>
      </c>
      <c r="T434" s="11">
        <f t="shared" si="103"/>
        <v>0</v>
      </c>
      <c r="U434" s="11">
        <f t="shared" si="104"/>
        <v>0</v>
      </c>
      <c r="V434" s="11">
        <f t="shared" si="105"/>
        <v>0</v>
      </c>
      <c r="W434" s="11"/>
      <c r="X434" s="11">
        <f t="shared" si="106"/>
        <v>0</v>
      </c>
      <c r="Y434" s="4"/>
    </row>
    <row r="435" spans="4:25" ht="18">
      <c r="D435" s="19"/>
      <c r="E435" s="19">
        <f t="shared" si="99"/>
        <v>0</v>
      </c>
      <c r="F435" s="19">
        <f t="shared" si="100"/>
        <v>0</v>
      </c>
      <c r="G435" s="4"/>
      <c r="H435" s="1">
        <f t="shared" si="101"/>
        <v>34</v>
      </c>
      <c r="I435" s="14">
        <v>404</v>
      </c>
      <c r="J435" s="14">
        <f t="shared" si="102"/>
        <v>0</v>
      </c>
      <c r="K435" s="11">
        <f t="shared" si="97"/>
        <v>0</v>
      </c>
      <c r="L435" s="11">
        <f t="shared" si="107"/>
        <v>0</v>
      </c>
      <c r="M435" s="11">
        <f t="shared" si="98"/>
        <v>0</v>
      </c>
      <c r="N435" s="11">
        <f t="shared" si="108"/>
        <v>0</v>
      </c>
      <c r="O435" s="11">
        <f t="shared" si="109"/>
        <v>0</v>
      </c>
      <c r="P435" s="11">
        <f t="shared" si="110"/>
        <v>0</v>
      </c>
      <c r="Q435" s="11"/>
      <c r="R435" s="11">
        <f t="shared" si="111"/>
        <v>0</v>
      </c>
      <c r="S435" s="11">
        <f t="shared" si="112"/>
        <v>0</v>
      </c>
      <c r="T435" s="11">
        <f t="shared" si="103"/>
        <v>0</v>
      </c>
      <c r="U435" s="11">
        <f t="shared" si="104"/>
        <v>0</v>
      </c>
      <c r="V435" s="11">
        <f t="shared" si="105"/>
        <v>0</v>
      </c>
      <c r="W435" s="11"/>
      <c r="X435" s="11">
        <f t="shared" si="106"/>
        <v>0</v>
      </c>
      <c r="Y435" s="4"/>
    </row>
    <row r="436" spans="4:25" ht="18">
      <c r="D436" s="19"/>
      <c r="E436" s="19">
        <f t="shared" si="99"/>
        <v>0</v>
      </c>
      <c r="F436" s="19">
        <f t="shared" si="100"/>
        <v>0</v>
      </c>
      <c r="G436" s="4"/>
      <c r="H436" s="1">
        <f t="shared" si="101"/>
        <v>34</v>
      </c>
      <c r="I436" s="14">
        <v>405</v>
      </c>
      <c r="J436" s="14">
        <f t="shared" si="102"/>
        <v>0</v>
      </c>
      <c r="K436" s="11">
        <f t="shared" si="97"/>
        <v>0</v>
      </c>
      <c r="L436" s="11">
        <f t="shared" si="107"/>
        <v>0</v>
      </c>
      <c r="M436" s="11">
        <f t="shared" si="98"/>
        <v>0</v>
      </c>
      <c r="N436" s="11">
        <f t="shared" si="108"/>
        <v>0</v>
      </c>
      <c r="O436" s="11">
        <f t="shared" si="109"/>
        <v>0</v>
      </c>
      <c r="P436" s="11">
        <f t="shared" si="110"/>
        <v>0</v>
      </c>
      <c r="Q436" s="11"/>
      <c r="R436" s="11">
        <f t="shared" si="111"/>
        <v>0</v>
      </c>
      <c r="S436" s="11">
        <f t="shared" si="112"/>
        <v>0</v>
      </c>
      <c r="T436" s="11">
        <f t="shared" si="103"/>
        <v>0</v>
      </c>
      <c r="U436" s="11">
        <f t="shared" si="104"/>
        <v>0</v>
      </c>
      <c r="V436" s="11">
        <f t="shared" si="105"/>
        <v>0</v>
      </c>
      <c r="W436" s="11"/>
      <c r="X436" s="11">
        <f t="shared" si="106"/>
        <v>0</v>
      </c>
      <c r="Y436" s="4"/>
    </row>
    <row r="437" spans="4:25" ht="18">
      <c r="D437" s="19"/>
      <c r="E437" s="19">
        <f t="shared" si="99"/>
        <v>0</v>
      </c>
      <c r="F437" s="19">
        <f t="shared" si="100"/>
        <v>0</v>
      </c>
      <c r="G437" s="4"/>
      <c r="H437" s="1">
        <f t="shared" si="101"/>
        <v>34</v>
      </c>
      <c r="I437" s="14">
        <v>406</v>
      </c>
      <c r="J437" s="14">
        <f t="shared" si="102"/>
        <v>0</v>
      </c>
      <c r="K437" s="11">
        <f t="shared" si="97"/>
        <v>0</v>
      </c>
      <c r="L437" s="11">
        <f t="shared" si="107"/>
        <v>0</v>
      </c>
      <c r="M437" s="11">
        <f t="shared" si="98"/>
        <v>0</v>
      </c>
      <c r="N437" s="11">
        <f t="shared" si="108"/>
        <v>0</v>
      </c>
      <c r="O437" s="11">
        <f t="shared" si="109"/>
        <v>0</v>
      </c>
      <c r="P437" s="11">
        <f t="shared" si="110"/>
        <v>0</v>
      </c>
      <c r="Q437" s="11"/>
      <c r="R437" s="11">
        <f t="shared" si="111"/>
        <v>0</v>
      </c>
      <c r="S437" s="11">
        <f t="shared" si="112"/>
        <v>0</v>
      </c>
      <c r="T437" s="11">
        <f t="shared" si="103"/>
        <v>0</v>
      </c>
      <c r="U437" s="11">
        <f t="shared" si="104"/>
        <v>0</v>
      </c>
      <c r="V437" s="11">
        <f t="shared" si="105"/>
        <v>0</v>
      </c>
      <c r="W437" s="11"/>
      <c r="X437" s="11">
        <f t="shared" si="106"/>
        <v>0</v>
      </c>
      <c r="Y437" s="4"/>
    </row>
    <row r="438" spans="4:25" ht="18">
      <c r="D438" s="19"/>
      <c r="E438" s="19">
        <f t="shared" si="99"/>
        <v>0</v>
      </c>
      <c r="F438" s="19">
        <f t="shared" si="100"/>
        <v>0</v>
      </c>
      <c r="G438" s="4"/>
      <c r="H438" s="1">
        <f t="shared" si="101"/>
        <v>34</v>
      </c>
      <c r="I438" s="14">
        <v>407</v>
      </c>
      <c r="J438" s="14">
        <f t="shared" si="102"/>
        <v>0</v>
      </c>
      <c r="K438" s="11">
        <f t="shared" si="97"/>
        <v>0</v>
      </c>
      <c r="L438" s="11">
        <f t="shared" si="107"/>
        <v>0</v>
      </c>
      <c r="M438" s="11">
        <f t="shared" si="98"/>
        <v>0</v>
      </c>
      <c r="N438" s="11">
        <f t="shared" si="108"/>
        <v>0</v>
      </c>
      <c r="O438" s="11">
        <f t="shared" si="109"/>
        <v>0</v>
      </c>
      <c r="P438" s="11">
        <f t="shared" si="110"/>
        <v>0</v>
      </c>
      <c r="Q438" s="11"/>
      <c r="R438" s="11">
        <f t="shared" si="111"/>
        <v>0</v>
      </c>
      <c r="S438" s="11">
        <f t="shared" si="112"/>
        <v>0</v>
      </c>
      <c r="T438" s="11">
        <f t="shared" si="103"/>
        <v>0</v>
      </c>
      <c r="U438" s="11">
        <f t="shared" si="104"/>
        <v>0</v>
      </c>
      <c r="V438" s="11">
        <f t="shared" si="105"/>
        <v>0</v>
      </c>
      <c r="W438" s="11"/>
      <c r="X438" s="11">
        <f t="shared" si="106"/>
        <v>0</v>
      </c>
      <c r="Y438" s="4"/>
    </row>
    <row r="439" spans="4:25" ht="18">
      <c r="D439" s="19"/>
      <c r="E439" s="19">
        <f t="shared" si="99"/>
        <v>0</v>
      </c>
      <c r="F439" s="19">
        <f t="shared" si="100"/>
        <v>0</v>
      </c>
      <c r="G439" s="4"/>
      <c r="H439" s="1">
        <f t="shared" si="101"/>
        <v>35</v>
      </c>
      <c r="I439" s="14">
        <v>408</v>
      </c>
      <c r="J439" s="14">
        <f t="shared" si="102"/>
        <v>0</v>
      </c>
      <c r="K439" s="11">
        <f t="shared" si="97"/>
        <v>0</v>
      </c>
      <c r="L439" s="11">
        <f t="shared" si="107"/>
        <v>0</v>
      </c>
      <c r="M439" s="11">
        <f t="shared" si="98"/>
        <v>0</v>
      </c>
      <c r="N439" s="11">
        <f t="shared" si="108"/>
        <v>0</v>
      </c>
      <c r="O439" s="11">
        <f t="shared" si="109"/>
        <v>0</v>
      </c>
      <c r="P439" s="11">
        <f t="shared" si="110"/>
        <v>0</v>
      </c>
      <c r="Q439" s="11"/>
      <c r="R439" s="11">
        <f t="shared" si="111"/>
        <v>0</v>
      </c>
      <c r="S439" s="11">
        <f t="shared" si="112"/>
        <v>0</v>
      </c>
      <c r="T439" s="11">
        <f t="shared" si="103"/>
        <v>0</v>
      </c>
      <c r="U439" s="11">
        <f t="shared" si="104"/>
        <v>0</v>
      </c>
      <c r="V439" s="11">
        <f t="shared" si="105"/>
        <v>0</v>
      </c>
      <c r="W439" s="11"/>
      <c r="X439" s="11">
        <f t="shared" si="106"/>
        <v>0</v>
      </c>
      <c r="Y439" s="4"/>
    </row>
    <row r="440" spans="4:25" ht="18">
      <c r="D440" s="19"/>
      <c r="E440" s="19">
        <f t="shared" si="99"/>
        <v>0</v>
      </c>
      <c r="F440" s="19">
        <f t="shared" si="100"/>
        <v>0</v>
      </c>
      <c r="G440" s="4"/>
      <c r="H440" s="1">
        <f t="shared" si="101"/>
        <v>35</v>
      </c>
      <c r="I440" s="14">
        <v>409</v>
      </c>
      <c r="J440" s="14">
        <f t="shared" si="102"/>
        <v>0</v>
      </c>
      <c r="K440" s="11">
        <f t="shared" si="97"/>
        <v>0</v>
      </c>
      <c r="L440" s="11">
        <f t="shared" si="107"/>
        <v>0</v>
      </c>
      <c r="M440" s="11">
        <f t="shared" si="98"/>
        <v>0</v>
      </c>
      <c r="N440" s="11">
        <f t="shared" si="108"/>
        <v>0</v>
      </c>
      <c r="O440" s="11">
        <f t="shared" si="109"/>
        <v>0</v>
      </c>
      <c r="P440" s="11">
        <f t="shared" si="110"/>
        <v>0</v>
      </c>
      <c r="Q440" s="11"/>
      <c r="R440" s="11">
        <f t="shared" si="111"/>
        <v>0</v>
      </c>
      <c r="S440" s="11">
        <f t="shared" si="112"/>
        <v>0</v>
      </c>
      <c r="T440" s="11">
        <f t="shared" si="103"/>
        <v>0</v>
      </c>
      <c r="U440" s="11">
        <f t="shared" si="104"/>
        <v>0</v>
      </c>
      <c r="V440" s="11">
        <f t="shared" si="105"/>
        <v>0</v>
      </c>
      <c r="W440" s="11"/>
      <c r="X440" s="11">
        <f t="shared" si="106"/>
        <v>0</v>
      </c>
      <c r="Y440" s="4"/>
    </row>
    <row r="441" spans="4:25" ht="18">
      <c r="D441" s="19"/>
      <c r="E441" s="19">
        <f t="shared" si="99"/>
        <v>0</v>
      </c>
      <c r="F441" s="19">
        <f t="shared" si="100"/>
        <v>0</v>
      </c>
      <c r="G441" s="4"/>
      <c r="H441" s="1">
        <f t="shared" si="101"/>
        <v>35</v>
      </c>
      <c r="I441" s="14">
        <v>410</v>
      </c>
      <c r="J441" s="14">
        <f t="shared" si="102"/>
        <v>0</v>
      </c>
      <c r="K441" s="11">
        <f t="shared" si="97"/>
        <v>0</v>
      </c>
      <c r="L441" s="11">
        <f t="shared" si="107"/>
        <v>0</v>
      </c>
      <c r="M441" s="11">
        <f t="shared" si="98"/>
        <v>0</v>
      </c>
      <c r="N441" s="11">
        <f t="shared" si="108"/>
        <v>0</v>
      </c>
      <c r="O441" s="11">
        <f t="shared" si="109"/>
        <v>0</v>
      </c>
      <c r="P441" s="11">
        <f t="shared" si="110"/>
        <v>0</v>
      </c>
      <c r="Q441" s="11"/>
      <c r="R441" s="11">
        <f t="shared" si="111"/>
        <v>0</v>
      </c>
      <c r="S441" s="11">
        <f t="shared" si="112"/>
        <v>0</v>
      </c>
      <c r="T441" s="11">
        <f t="shared" si="103"/>
        <v>0</v>
      </c>
      <c r="U441" s="11">
        <f t="shared" si="104"/>
        <v>0</v>
      </c>
      <c r="V441" s="11">
        <f t="shared" si="105"/>
        <v>0</v>
      </c>
      <c r="W441" s="11"/>
      <c r="X441" s="11">
        <f t="shared" si="106"/>
        <v>0</v>
      </c>
      <c r="Y441" s="4"/>
    </row>
    <row r="442" spans="4:25" ht="18">
      <c r="D442" s="19"/>
      <c r="E442" s="19">
        <f t="shared" si="99"/>
        <v>0</v>
      </c>
      <c r="F442" s="19">
        <f t="shared" si="100"/>
        <v>0</v>
      </c>
      <c r="G442" s="4"/>
      <c r="H442" s="1">
        <f t="shared" si="101"/>
        <v>35</v>
      </c>
      <c r="I442" s="14">
        <v>411</v>
      </c>
      <c r="J442" s="14">
        <f t="shared" si="102"/>
        <v>0</v>
      </c>
      <c r="K442" s="11">
        <f t="shared" si="97"/>
        <v>0</v>
      </c>
      <c r="L442" s="11">
        <f t="shared" si="107"/>
        <v>0</v>
      </c>
      <c r="M442" s="11">
        <f t="shared" si="98"/>
        <v>0</v>
      </c>
      <c r="N442" s="11">
        <f t="shared" si="108"/>
        <v>0</v>
      </c>
      <c r="O442" s="11">
        <f t="shared" si="109"/>
        <v>0</v>
      </c>
      <c r="P442" s="11">
        <f t="shared" si="110"/>
        <v>0</v>
      </c>
      <c r="Q442" s="11"/>
      <c r="R442" s="11">
        <f t="shared" si="111"/>
        <v>0</v>
      </c>
      <c r="S442" s="11">
        <f t="shared" si="112"/>
        <v>0</v>
      </c>
      <c r="T442" s="11">
        <f t="shared" si="103"/>
        <v>0</v>
      </c>
      <c r="U442" s="11">
        <f t="shared" si="104"/>
        <v>0</v>
      </c>
      <c r="V442" s="11">
        <f t="shared" si="105"/>
        <v>0</v>
      </c>
      <c r="W442" s="11"/>
      <c r="X442" s="11">
        <f t="shared" si="106"/>
        <v>0</v>
      </c>
      <c r="Y442" s="4"/>
    </row>
    <row r="443" spans="4:25" ht="18">
      <c r="D443" s="19"/>
      <c r="E443" s="19">
        <f t="shared" si="99"/>
        <v>0</v>
      </c>
      <c r="F443" s="19">
        <f t="shared" si="100"/>
        <v>0</v>
      </c>
      <c r="G443" s="4"/>
      <c r="H443" s="1">
        <f t="shared" si="101"/>
        <v>35</v>
      </c>
      <c r="I443" s="14">
        <v>412</v>
      </c>
      <c r="J443" s="14">
        <f t="shared" si="102"/>
        <v>0</v>
      </c>
      <c r="K443" s="11">
        <f t="shared" si="97"/>
        <v>0</v>
      </c>
      <c r="L443" s="11">
        <f t="shared" si="107"/>
        <v>0</v>
      </c>
      <c r="M443" s="11">
        <f t="shared" si="98"/>
        <v>0</v>
      </c>
      <c r="N443" s="11">
        <f t="shared" si="108"/>
        <v>0</v>
      </c>
      <c r="O443" s="11">
        <f t="shared" si="109"/>
        <v>0</v>
      </c>
      <c r="P443" s="11">
        <f t="shared" si="110"/>
        <v>0</v>
      </c>
      <c r="Q443" s="11"/>
      <c r="R443" s="11">
        <f t="shared" si="111"/>
        <v>0</v>
      </c>
      <c r="S443" s="11">
        <f t="shared" si="112"/>
        <v>0</v>
      </c>
      <c r="T443" s="11">
        <f t="shared" si="103"/>
        <v>0</v>
      </c>
      <c r="U443" s="11">
        <f t="shared" si="104"/>
        <v>0</v>
      </c>
      <c r="V443" s="11">
        <f t="shared" si="105"/>
        <v>0</v>
      </c>
      <c r="W443" s="11"/>
      <c r="X443" s="11">
        <f t="shared" si="106"/>
        <v>0</v>
      </c>
      <c r="Y443" s="4"/>
    </row>
    <row r="444" spans="4:25" ht="18">
      <c r="D444" s="19"/>
      <c r="E444" s="19">
        <f t="shared" si="99"/>
        <v>0</v>
      </c>
      <c r="F444" s="19">
        <f t="shared" si="100"/>
        <v>0</v>
      </c>
      <c r="G444" s="4"/>
      <c r="H444" s="1">
        <f t="shared" si="101"/>
        <v>35</v>
      </c>
      <c r="I444" s="14">
        <v>413</v>
      </c>
      <c r="J444" s="14">
        <f t="shared" si="102"/>
        <v>0</v>
      </c>
      <c r="K444" s="11">
        <f t="shared" si="97"/>
        <v>0</v>
      </c>
      <c r="L444" s="11">
        <f t="shared" si="107"/>
        <v>0</v>
      </c>
      <c r="M444" s="11">
        <f t="shared" si="98"/>
        <v>0</v>
      </c>
      <c r="N444" s="11">
        <f t="shared" si="108"/>
        <v>0</v>
      </c>
      <c r="O444" s="11">
        <f t="shared" si="109"/>
        <v>0</v>
      </c>
      <c r="P444" s="11">
        <f t="shared" si="110"/>
        <v>0</v>
      </c>
      <c r="Q444" s="11"/>
      <c r="R444" s="11">
        <f t="shared" si="111"/>
        <v>0</v>
      </c>
      <c r="S444" s="11">
        <f t="shared" si="112"/>
        <v>0</v>
      </c>
      <c r="T444" s="11">
        <f t="shared" si="103"/>
        <v>0</v>
      </c>
      <c r="U444" s="11">
        <f t="shared" si="104"/>
        <v>0</v>
      </c>
      <c r="V444" s="11">
        <f t="shared" si="105"/>
        <v>0</v>
      </c>
      <c r="W444" s="11"/>
      <c r="X444" s="11">
        <f t="shared" si="106"/>
        <v>0</v>
      </c>
      <c r="Y444" s="4"/>
    </row>
    <row r="445" spans="4:25" ht="18">
      <c r="D445" s="19"/>
      <c r="E445" s="19">
        <f t="shared" si="99"/>
        <v>0</v>
      </c>
      <c r="F445" s="19">
        <f t="shared" si="100"/>
        <v>0</v>
      </c>
      <c r="G445" s="4"/>
      <c r="H445" s="1">
        <f t="shared" si="101"/>
        <v>35</v>
      </c>
      <c r="I445" s="14">
        <v>414</v>
      </c>
      <c r="J445" s="14">
        <f t="shared" si="102"/>
        <v>0</v>
      </c>
      <c r="K445" s="11">
        <f t="shared" si="97"/>
        <v>0</v>
      </c>
      <c r="L445" s="11">
        <f t="shared" si="107"/>
        <v>0</v>
      </c>
      <c r="M445" s="11">
        <f t="shared" si="98"/>
        <v>0</v>
      </c>
      <c r="N445" s="11">
        <f t="shared" si="108"/>
        <v>0</v>
      </c>
      <c r="O445" s="11">
        <f t="shared" si="109"/>
        <v>0</v>
      </c>
      <c r="P445" s="11">
        <f t="shared" si="110"/>
        <v>0</v>
      </c>
      <c r="Q445" s="11"/>
      <c r="R445" s="11">
        <f t="shared" si="111"/>
        <v>0</v>
      </c>
      <c r="S445" s="11">
        <f t="shared" si="112"/>
        <v>0</v>
      </c>
      <c r="T445" s="11">
        <f t="shared" si="103"/>
        <v>0</v>
      </c>
      <c r="U445" s="11">
        <f t="shared" si="104"/>
        <v>0</v>
      </c>
      <c r="V445" s="11">
        <f t="shared" si="105"/>
        <v>0</v>
      </c>
      <c r="W445" s="11"/>
      <c r="X445" s="11">
        <f t="shared" si="106"/>
        <v>0</v>
      </c>
      <c r="Y445" s="4"/>
    </row>
    <row r="446" spans="4:25" ht="18">
      <c r="D446" s="19"/>
      <c r="E446" s="19">
        <f t="shared" si="99"/>
        <v>0</v>
      </c>
      <c r="F446" s="19">
        <f t="shared" si="100"/>
        <v>0</v>
      </c>
      <c r="G446" s="4"/>
      <c r="H446" s="1">
        <f t="shared" si="101"/>
        <v>35</v>
      </c>
      <c r="I446" s="14">
        <v>415</v>
      </c>
      <c r="J446" s="14">
        <f t="shared" si="102"/>
        <v>0</v>
      </c>
      <c r="K446" s="11">
        <f t="shared" si="97"/>
        <v>0</v>
      </c>
      <c r="L446" s="11">
        <f t="shared" si="107"/>
        <v>0</v>
      </c>
      <c r="M446" s="11">
        <f t="shared" si="98"/>
        <v>0</v>
      </c>
      <c r="N446" s="11">
        <f t="shared" si="108"/>
        <v>0</v>
      </c>
      <c r="O446" s="11">
        <f t="shared" si="109"/>
        <v>0</v>
      </c>
      <c r="P446" s="11">
        <f t="shared" si="110"/>
        <v>0</v>
      </c>
      <c r="Q446" s="11"/>
      <c r="R446" s="11">
        <f t="shared" si="111"/>
        <v>0</v>
      </c>
      <c r="S446" s="11">
        <f t="shared" si="112"/>
        <v>0</v>
      </c>
      <c r="T446" s="11">
        <f t="shared" si="103"/>
        <v>0</v>
      </c>
      <c r="U446" s="11">
        <f t="shared" si="104"/>
        <v>0</v>
      </c>
      <c r="V446" s="11">
        <f t="shared" si="105"/>
        <v>0</v>
      </c>
      <c r="W446" s="11"/>
      <c r="X446" s="11">
        <f t="shared" si="106"/>
        <v>0</v>
      </c>
      <c r="Y446" s="4"/>
    </row>
    <row r="447" spans="4:25" ht="18">
      <c r="D447" s="19"/>
      <c r="E447" s="19">
        <f t="shared" si="99"/>
        <v>0</v>
      </c>
      <c r="F447" s="19">
        <f t="shared" si="100"/>
        <v>0</v>
      </c>
      <c r="G447" s="4"/>
      <c r="H447" s="1">
        <f t="shared" si="101"/>
        <v>35</v>
      </c>
      <c r="I447" s="14">
        <v>416</v>
      </c>
      <c r="J447" s="14">
        <f t="shared" si="102"/>
        <v>0</v>
      </c>
      <c r="K447" s="11">
        <f t="shared" si="97"/>
        <v>0</v>
      </c>
      <c r="L447" s="11">
        <f t="shared" si="107"/>
        <v>0</v>
      </c>
      <c r="M447" s="11">
        <f t="shared" si="98"/>
        <v>0</v>
      </c>
      <c r="N447" s="11">
        <f t="shared" si="108"/>
        <v>0</v>
      </c>
      <c r="O447" s="11">
        <f t="shared" si="109"/>
        <v>0</v>
      </c>
      <c r="P447" s="11">
        <f t="shared" si="110"/>
        <v>0</v>
      </c>
      <c r="Q447" s="11"/>
      <c r="R447" s="11">
        <f t="shared" si="111"/>
        <v>0</v>
      </c>
      <c r="S447" s="11">
        <f t="shared" si="112"/>
        <v>0</v>
      </c>
      <c r="T447" s="11">
        <f t="shared" si="103"/>
        <v>0</v>
      </c>
      <c r="U447" s="11">
        <f t="shared" si="104"/>
        <v>0</v>
      </c>
      <c r="V447" s="11">
        <f t="shared" si="105"/>
        <v>0</v>
      </c>
      <c r="W447" s="11"/>
      <c r="X447" s="11">
        <f t="shared" si="106"/>
        <v>0</v>
      </c>
      <c r="Y447" s="4"/>
    </row>
    <row r="448" spans="4:25" ht="18">
      <c r="D448" s="19"/>
      <c r="E448" s="19">
        <f t="shared" si="99"/>
        <v>0</v>
      </c>
      <c r="F448" s="19">
        <f t="shared" si="100"/>
        <v>0</v>
      </c>
      <c r="G448" s="4"/>
      <c r="H448" s="1">
        <f t="shared" si="101"/>
        <v>35</v>
      </c>
      <c r="I448" s="14">
        <v>417</v>
      </c>
      <c r="J448" s="14">
        <f t="shared" si="102"/>
        <v>0</v>
      </c>
      <c r="K448" s="11">
        <f t="shared" si="97"/>
        <v>0</v>
      </c>
      <c r="L448" s="11">
        <f t="shared" si="107"/>
        <v>0</v>
      </c>
      <c r="M448" s="11">
        <f t="shared" si="98"/>
        <v>0</v>
      </c>
      <c r="N448" s="11">
        <f t="shared" si="108"/>
        <v>0</v>
      </c>
      <c r="O448" s="11">
        <f t="shared" si="109"/>
        <v>0</v>
      </c>
      <c r="P448" s="11">
        <f t="shared" si="110"/>
        <v>0</v>
      </c>
      <c r="Q448" s="11"/>
      <c r="R448" s="11">
        <f t="shared" si="111"/>
        <v>0</v>
      </c>
      <c r="S448" s="11">
        <f t="shared" si="112"/>
        <v>0</v>
      </c>
      <c r="T448" s="11">
        <f t="shared" si="103"/>
        <v>0</v>
      </c>
      <c r="U448" s="11">
        <f t="shared" si="104"/>
        <v>0</v>
      </c>
      <c r="V448" s="11">
        <f t="shared" si="105"/>
        <v>0</v>
      </c>
      <c r="W448" s="11"/>
      <c r="X448" s="11">
        <f t="shared" si="106"/>
        <v>0</v>
      </c>
      <c r="Y448" s="4"/>
    </row>
    <row r="449" spans="4:25" ht="18">
      <c r="D449" s="19"/>
      <c r="E449" s="19">
        <f t="shared" si="99"/>
        <v>0</v>
      </c>
      <c r="F449" s="19">
        <f t="shared" si="100"/>
        <v>0</v>
      </c>
      <c r="G449" s="4"/>
      <c r="H449" s="1">
        <f t="shared" si="101"/>
        <v>35</v>
      </c>
      <c r="I449" s="14">
        <v>418</v>
      </c>
      <c r="J449" s="14">
        <f t="shared" si="102"/>
        <v>0</v>
      </c>
      <c r="K449" s="11">
        <f t="shared" si="97"/>
        <v>0</v>
      </c>
      <c r="L449" s="11">
        <f t="shared" si="107"/>
        <v>0</v>
      </c>
      <c r="M449" s="11">
        <f t="shared" si="98"/>
        <v>0</v>
      </c>
      <c r="N449" s="11">
        <f t="shared" si="108"/>
        <v>0</v>
      </c>
      <c r="O449" s="11">
        <f t="shared" si="109"/>
        <v>0</v>
      </c>
      <c r="P449" s="11">
        <f t="shared" si="110"/>
        <v>0</v>
      </c>
      <c r="Q449" s="11"/>
      <c r="R449" s="11">
        <f t="shared" si="111"/>
        <v>0</v>
      </c>
      <c r="S449" s="11">
        <f t="shared" si="112"/>
        <v>0</v>
      </c>
      <c r="T449" s="11">
        <f t="shared" si="103"/>
        <v>0</v>
      </c>
      <c r="U449" s="11">
        <f t="shared" si="104"/>
        <v>0</v>
      </c>
      <c r="V449" s="11">
        <f t="shared" si="105"/>
        <v>0</v>
      </c>
      <c r="W449" s="11"/>
      <c r="X449" s="11">
        <f t="shared" si="106"/>
        <v>0</v>
      </c>
      <c r="Y449" s="4"/>
    </row>
    <row r="450" spans="4:25" ht="18">
      <c r="D450" s="19"/>
      <c r="E450" s="19">
        <f t="shared" si="99"/>
        <v>0</v>
      </c>
      <c r="F450" s="19">
        <f t="shared" si="100"/>
        <v>0</v>
      </c>
      <c r="G450" s="4"/>
      <c r="H450" s="1">
        <f t="shared" si="101"/>
        <v>35</v>
      </c>
      <c r="I450" s="14">
        <v>419</v>
      </c>
      <c r="J450" s="14">
        <f t="shared" si="102"/>
        <v>0</v>
      </c>
      <c r="K450" s="11">
        <f t="shared" si="97"/>
        <v>0</v>
      </c>
      <c r="L450" s="11">
        <f t="shared" si="107"/>
        <v>0</v>
      </c>
      <c r="M450" s="11">
        <f t="shared" si="98"/>
        <v>0</v>
      </c>
      <c r="N450" s="11">
        <f t="shared" si="108"/>
        <v>0</v>
      </c>
      <c r="O450" s="11">
        <f t="shared" si="109"/>
        <v>0</v>
      </c>
      <c r="P450" s="11">
        <f t="shared" si="110"/>
        <v>0</v>
      </c>
      <c r="Q450" s="11"/>
      <c r="R450" s="11">
        <f t="shared" si="111"/>
        <v>0</v>
      </c>
      <c r="S450" s="11">
        <f t="shared" si="112"/>
        <v>0</v>
      </c>
      <c r="T450" s="11">
        <f t="shared" si="103"/>
        <v>0</v>
      </c>
      <c r="U450" s="11">
        <f t="shared" si="104"/>
        <v>0</v>
      </c>
      <c r="V450" s="11">
        <f t="shared" si="105"/>
        <v>0</v>
      </c>
      <c r="W450" s="11"/>
      <c r="X450" s="11">
        <f t="shared" si="106"/>
        <v>0</v>
      </c>
      <c r="Y450" s="4"/>
    </row>
    <row r="451" spans="4:25" ht="18">
      <c r="D451" s="19"/>
      <c r="E451" s="19">
        <f t="shared" si="99"/>
        <v>0</v>
      </c>
      <c r="F451" s="19">
        <f t="shared" si="100"/>
        <v>0</v>
      </c>
      <c r="G451" s="4"/>
      <c r="H451" s="1">
        <f t="shared" si="101"/>
        <v>36</v>
      </c>
      <c r="I451" s="14">
        <v>420</v>
      </c>
      <c r="J451" s="14">
        <f t="shared" si="102"/>
        <v>0</v>
      </c>
      <c r="K451" s="11">
        <f aca="true" t="shared" si="113" ref="K451:K469">IF(J451&gt;0,$D$9/(1-$D$6)^(J451-1),0)</f>
        <v>0</v>
      </c>
      <c r="L451" s="11">
        <f t="shared" si="107"/>
        <v>0</v>
      </c>
      <c r="M451" s="11">
        <f aca="true" t="shared" si="114" ref="M451:M469">IF(J451&gt;0,$D$6/(1-(1-$D$6)^$D$7),0)</f>
        <v>0</v>
      </c>
      <c r="N451" s="11">
        <f t="shared" si="108"/>
        <v>0</v>
      </c>
      <c r="O451" s="11">
        <f t="shared" si="109"/>
        <v>0</v>
      </c>
      <c r="P451" s="11">
        <f t="shared" si="110"/>
        <v>0</v>
      </c>
      <c r="Q451" s="11"/>
      <c r="R451" s="11">
        <f t="shared" si="111"/>
        <v>0</v>
      </c>
      <c r="S451" s="11">
        <f t="shared" si="112"/>
        <v>0</v>
      </c>
      <c r="T451" s="11">
        <f t="shared" si="103"/>
        <v>0</v>
      </c>
      <c r="U451" s="11">
        <f t="shared" si="104"/>
        <v>0</v>
      </c>
      <c r="V451" s="11">
        <f t="shared" si="105"/>
        <v>0</v>
      </c>
      <c r="W451" s="11"/>
      <c r="X451" s="11">
        <f t="shared" si="106"/>
        <v>0</v>
      </c>
      <c r="Y451" s="4"/>
    </row>
    <row r="452" spans="4:25" ht="18">
      <c r="D452" s="19"/>
      <c r="E452" s="19">
        <f t="shared" si="99"/>
        <v>0</v>
      </c>
      <c r="F452" s="19">
        <f t="shared" si="100"/>
        <v>0</v>
      </c>
      <c r="G452" s="4"/>
      <c r="H452" s="1">
        <f t="shared" si="101"/>
        <v>36</v>
      </c>
      <c r="I452" s="14">
        <v>421</v>
      </c>
      <c r="J452" s="14">
        <f t="shared" si="102"/>
        <v>0</v>
      </c>
      <c r="K452" s="11">
        <f t="shared" si="113"/>
        <v>0</v>
      </c>
      <c r="L452" s="11">
        <f t="shared" si="107"/>
        <v>0</v>
      </c>
      <c r="M452" s="11">
        <f t="shared" si="114"/>
        <v>0</v>
      </c>
      <c r="N452" s="11">
        <f t="shared" si="108"/>
        <v>0</v>
      </c>
      <c r="O452" s="11">
        <f t="shared" si="109"/>
        <v>0</v>
      </c>
      <c r="P452" s="11">
        <f t="shared" si="110"/>
        <v>0</v>
      </c>
      <c r="Q452" s="11"/>
      <c r="R452" s="11">
        <f t="shared" si="111"/>
        <v>0</v>
      </c>
      <c r="S452" s="11">
        <f t="shared" si="112"/>
        <v>0</v>
      </c>
      <c r="T452" s="11">
        <f t="shared" si="103"/>
        <v>0</v>
      </c>
      <c r="U452" s="11">
        <f t="shared" si="104"/>
        <v>0</v>
      </c>
      <c r="V452" s="11">
        <f t="shared" si="105"/>
        <v>0</v>
      </c>
      <c r="W452" s="11"/>
      <c r="X452" s="11">
        <f t="shared" si="106"/>
        <v>0</v>
      </c>
      <c r="Y452" s="4"/>
    </row>
    <row r="453" spans="4:25" ht="18">
      <c r="D453" s="19"/>
      <c r="E453" s="19">
        <f t="shared" si="99"/>
        <v>0</v>
      </c>
      <c r="F453" s="19">
        <f t="shared" si="100"/>
        <v>0</v>
      </c>
      <c r="G453" s="4"/>
      <c r="H453" s="1">
        <f t="shared" si="101"/>
        <v>36</v>
      </c>
      <c r="I453" s="14">
        <v>422</v>
      </c>
      <c r="J453" s="14">
        <f t="shared" si="102"/>
        <v>0</v>
      </c>
      <c r="K453" s="11">
        <f t="shared" si="113"/>
        <v>0</v>
      </c>
      <c r="L453" s="11">
        <f t="shared" si="107"/>
        <v>0</v>
      </c>
      <c r="M453" s="11">
        <f t="shared" si="114"/>
        <v>0</v>
      </c>
      <c r="N453" s="11">
        <f t="shared" si="108"/>
        <v>0</v>
      </c>
      <c r="O453" s="11">
        <f t="shared" si="109"/>
        <v>0</v>
      </c>
      <c r="P453" s="11">
        <f t="shared" si="110"/>
        <v>0</v>
      </c>
      <c r="Q453" s="11"/>
      <c r="R453" s="11">
        <f t="shared" si="111"/>
        <v>0</v>
      </c>
      <c r="S453" s="11">
        <f t="shared" si="112"/>
        <v>0</v>
      </c>
      <c r="T453" s="11">
        <f t="shared" si="103"/>
        <v>0</v>
      </c>
      <c r="U453" s="11">
        <f t="shared" si="104"/>
        <v>0</v>
      </c>
      <c r="V453" s="11">
        <f t="shared" si="105"/>
        <v>0</v>
      </c>
      <c r="W453" s="11"/>
      <c r="X453" s="11">
        <f t="shared" si="106"/>
        <v>0</v>
      </c>
      <c r="Y453" s="4"/>
    </row>
    <row r="454" spans="4:25" ht="18">
      <c r="D454" s="19"/>
      <c r="E454" s="19">
        <f t="shared" si="99"/>
        <v>0</v>
      </c>
      <c r="F454" s="19">
        <f t="shared" si="100"/>
        <v>0</v>
      </c>
      <c r="G454" s="4"/>
      <c r="H454" s="1">
        <f t="shared" si="101"/>
        <v>36</v>
      </c>
      <c r="I454" s="14">
        <v>423</v>
      </c>
      <c r="J454" s="14">
        <f t="shared" si="102"/>
        <v>0</v>
      </c>
      <c r="K454" s="11">
        <f t="shared" si="113"/>
        <v>0</v>
      </c>
      <c r="L454" s="11">
        <f t="shared" si="107"/>
        <v>0</v>
      </c>
      <c r="M454" s="11">
        <f t="shared" si="114"/>
        <v>0</v>
      </c>
      <c r="N454" s="11">
        <f t="shared" si="108"/>
        <v>0</v>
      </c>
      <c r="O454" s="11">
        <f t="shared" si="109"/>
        <v>0</v>
      </c>
      <c r="P454" s="11">
        <f t="shared" si="110"/>
        <v>0</v>
      </c>
      <c r="Q454" s="11"/>
      <c r="R454" s="11">
        <f t="shared" si="111"/>
        <v>0</v>
      </c>
      <c r="S454" s="11">
        <f t="shared" si="112"/>
        <v>0</v>
      </c>
      <c r="T454" s="11">
        <f t="shared" si="103"/>
        <v>0</v>
      </c>
      <c r="U454" s="11">
        <f t="shared" si="104"/>
        <v>0</v>
      </c>
      <c r="V454" s="11">
        <f t="shared" si="105"/>
        <v>0</v>
      </c>
      <c r="W454" s="11"/>
      <c r="X454" s="11">
        <f t="shared" si="106"/>
        <v>0</v>
      </c>
      <c r="Y454" s="4"/>
    </row>
    <row r="455" spans="4:25" ht="18">
      <c r="D455" s="19"/>
      <c r="E455" s="19">
        <f t="shared" si="99"/>
        <v>0</v>
      </c>
      <c r="F455" s="19">
        <f t="shared" si="100"/>
        <v>0</v>
      </c>
      <c r="G455" s="4"/>
      <c r="H455" s="1">
        <f t="shared" si="101"/>
        <v>36</v>
      </c>
      <c r="I455" s="14">
        <v>424</v>
      </c>
      <c r="J455" s="14">
        <f t="shared" si="102"/>
        <v>0</v>
      </c>
      <c r="K455" s="11">
        <f t="shared" si="113"/>
        <v>0</v>
      </c>
      <c r="L455" s="11">
        <f t="shared" si="107"/>
        <v>0</v>
      </c>
      <c r="M455" s="11">
        <f t="shared" si="114"/>
        <v>0</v>
      </c>
      <c r="N455" s="11">
        <f t="shared" si="108"/>
        <v>0</v>
      </c>
      <c r="O455" s="11">
        <f t="shared" si="109"/>
        <v>0</v>
      </c>
      <c r="P455" s="11">
        <f t="shared" si="110"/>
        <v>0</v>
      </c>
      <c r="Q455" s="11"/>
      <c r="R455" s="11">
        <f t="shared" si="111"/>
        <v>0</v>
      </c>
      <c r="S455" s="11">
        <f t="shared" si="112"/>
        <v>0</v>
      </c>
      <c r="T455" s="11">
        <f t="shared" si="103"/>
        <v>0</v>
      </c>
      <c r="U455" s="11">
        <f t="shared" si="104"/>
        <v>0</v>
      </c>
      <c r="V455" s="11">
        <f t="shared" si="105"/>
        <v>0</v>
      </c>
      <c r="W455" s="11"/>
      <c r="X455" s="11">
        <f t="shared" si="106"/>
        <v>0</v>
      </c>
      <c r="Y455" s="4"/>
    </row>
    <row r="456" spans="4:25" ht="18">
      <c r="D456" s="19"/>
      <c r="E456" s="19">
        <f t="shared" si="99"/>
        <v>0</v>
      </c>
      <c r="F456" s="19">
        <f t="shared" si="100"/>
        <v>0</v>
      </c>
      <c r="G456" s="4"/>
      <c r="H456" s="1">
        <f t="shared" si="101"/>
        <v>36</v>
      </c>
      <c r="I456" s="14">
        <v>425</v>
      </c>
      <c r="J456" s="14">
        <f t="shared" si="102"/>
        <v>0</v>
      </c>
      <c r="K456" s="11">
        <f t="shared" si="113"/>
        <v>0</v>
      </c>
      <c r="L456" s="11">
        <f t="shared" si="107"/>
        <v>0</v>
      </c>
      <c r="M456" s="11">
        <f t="shared" si="114"/>
        <v>0</v>
      </c>
      <c r="N456" s="11">
        <f t="shared" si="108"/>
        <v>0</v>
      </c>
      <c r="O456" s="11">
        <f t="shared" si="109"/>
        <v>0</v>
      </c>
      <c r="P456" s="11">
        <f t="shared" si="110"/>
        <v>0</v>
      </c>
      <c r="Q456" s="11"/>
      <c r="R456" s="11">
        <f t="shared" si="111"/>
        <v>0</v>
      </c>
      <c r="S456" s="11">
        <f t="shared" si="112"/>
        <v>0</v>
      </c>
      <c r="T456" s="11">
        <f t="shared" si="103"/>
        <v>0</v>
      </c>
      <c r="U456" s="11">
        <f t="shared" si="104"/>
        <v>0</v>
      </c>
      <c r="V456" s="11">
        <f t="shared" si="105"/>
        <v>0</v>
      </c>
      <c r="W456" s="11"/>
      <c r="X456" s="11">
        <f t="shared" si="106"/>
        <v>0</v>
      </c>
      <c r="Y456" s="4"/>
    </row>
    <row r="457" spans="4:25" ht="18">
      <c r="D457" s="19"/>
      <c r="E457" s="19">
        <f t="shared" si="99"/>
        <v>0</v>
      </c>
      <c r="F457" s="19">
        <f t="shared" si="100"/>
        <v>0</v>
      </c>
      <c r="G457" s="4"/>
      <c r="H457" s="1">
        <f t="shared" si="101"/>
        <v>36</v>
      </c>
      <c r="I457" s="14">
        <v>426</v>
      </c>
      <c r="J457" s="14">
        <f t="shared" si="102"/>
        <v>0</v>
      </c>
      <c r="K457" s="11">
        <f t="shared" si="113"/>
        <v>0</v>
      </c>
      <c r="L457" s="11">
        <f t="shared" si="107"/>
        <v>0</v>
      </c>
      <c r="M457" s="11">
        <f t="shared" si="114"/>
        <v>0</v>
      </c>
      <c r="N457" s="11">
        <f t="shared" si="108"/>
        <v>0</v>
      </c>
      <c r="O457" s="11">
        <f t="shared" si="109"/>
        <v>0</v>
      </c>
      <c r="P457" s="11">
        <f t="shared" si="110"/>
        <v>0</v>
      </c>
      <c r="Q457" s="11"/>
      <c r="R457" s="11">
        <f t="shared" si="111"/>
        <v>0</v>
      </c>
      <c r="S457" s="11">
        <f t="shared" si="112"/>
        <v>0</v>
      </c>
      <c r="T457" s="11">
        <f t="shared" si="103"/>
        <v>0</v>
      </c>
      <c r="U457" s="11">
        <f t="shared" si="104"/>
        <v>0</v>
      </c>
      <c r="V457" s="11">
        <f t="shared" si="105"/>
        <v>0</v>
      </c>
      <c r="W457" s="11"/>
      <c r="X457" s="11">
        <f t="shared" si="106"/>
        <v>0</v>
      </c>
      <c r="Y457" s="4"/>
    </row>
    <row r="458" spans="4:25" ht="18">
      <c r="D458" s="19"/>
      <c r="E458" s="19">
        <f t="shared" si="99"/>
        <v>0</v>
      </c>
      <c r="F458" s="19">
        <f t="shared" si="100"/>
        <v>0</v>
      </c>
      <c r="G458" s="4"/>
      <c r="H458" s="1">
        <f t="shared" si="101"/>
        <v>36</v>
      </c>
      <c r="I458" s="4">
        <v>427</v>
      </c>
      <c r="J458" s="4">
        <f t="shared" si="102"/>
        <v>0</v>
      </c>
      <c r="K458" s="11">
        <f t="shared" si="113"/>
        <v>0</v>
      </c>
      <c r="L458" s="11">
        <f t="shared" si="107"/>
        <v>0</v>
      </c>
      <c r="M458" s="11">
        <f t="shared" si="114"/>
        <v>0</v>
      </c>
      <c r="N458" s="11">
        <f t="shared" si="108"/>
        <v>0</v>
      </c>
      <c r="O458" s="11">
        <f t="shared" si="109"/>
        <v>0</v>
      </c>
      <c r="P458" s="11">
        <f t="shared" si="110"/>
        <v>0</v>
      </c>
      <c r="Q458" s="11"/>
      <c r="R458" s="11">
        <f t="shared" si="111"/>
        <v>0</v>
      </c>
      <c r="S458" s="11">
        <f t="shared" si="112"/>
        <v>0</v>
      </c>
      <c r="T458" s="11">
        <f t="shared" si="103"/>
        <v>0</v>
      </c>
      <c r="U458" s="11">
        <f t="shared" si="104"/>
        <v>0</v>
      </c>
      <c r="V458" s="11">
        <f t="shared" si="105"/>
        <v>0</v>
      </c>
      <c r="W458" s="11"/>
      <c r="X458" s="11">
        <f t="shared" si="106"/>
        <v>0</v>
      </c>
      <c r="Y458" s="4"/>
    </row>
    <row r="459" spans="4:25" ht="18">
      <c r="D459" s="19"/>
      <c r="E459" s="19">
        <f t="shared" si="99"/>
        <v>0</v>
      </c>
      <c r="F459" s="19">
        <f t="shared" si="100"/>
        <v>0</v>
      </c>
      <c r="G459" s="4"/>
      <c r="H459" s="1">
        <f t="shared" si="101"/>
        <v>36</v>
      </c>
      <c r="I459" s="4">
        <v>428</v>
      </c>
      <c r="J459" s="4">
        <f t="shared" si="102"/>
        <v>0</v>
      </c>
      <c r="K459" s="11">
        <f t="shared" si="113"/>
        <v>0</v>
      </c>
      <c r="L459" s="11">
        <f t="shared" si="107"/>
        <v>0</v>
      </c>
      <c r="M459" s="11">
        <f t="shared" si="114"/>
        <v>0</v>
      </c>
      <c r="N459" s="11">
        <f t="shared" si="108"/>
        <v>0</v>
      </c>
      <c r="O459" s="11">
        <f t="shared" si="109"/>
        <v>0</v>
      </c>
      <c r="P459" s="11">
        <f t="shared" si="110"/>
        <v>0</v>
      </c>
      <c r="Q459" s="11"/>
      <c r="R459" s="11">
        <f t="shared" si="111"/>
        <v>0</v>
      </c>
      <c r="S459" s="11">
        <f t="shared" si="112"/>
        <v>0</v>
      </c>
      <c r="T459" s="11">
        <f t="shared" si="103"/>
        <v>0</v>
      </c>
      <c r="U459" s="11">
        <f t="shared" si="104"/>
        <v>0</v>
      </c>
      <c r="V459" s="11">
        <f t="shared" si="105"/>
        <v>0</v>
      </c>
      <c r="W459" s="11"/>
      <c r="X459" s="11">
        <f t="shared" si="106"/>
        <v>0</v>
      </c>
      <c r="Y459" s="4"/>
    </row>
    <row r="460" spans="4:25" ht="18">
      <c r="D460" s="19"/>
      <c r="E460" s="19">
        <f t="shared" si="99"/>
        <v>0</v>
      </c>
      <c r="F460" s="19">
        <f t="shared" si="100"/>
        <v>0</v>
      </c>
      <c r="G460" s="4"/>
      <c r="H460" s="1">
        <f t="shared" si="101"/>
        <v>36</v>
      </c>
      <c r="I460" s="4">
        <v>429</v>
      </c>
      <c r="J460" s="4">
        <f t="shared" si="102"/>
        <v>0</v>
      </c>
      <c r="K460" s="11">
        <f t="shared" si="113"/>
        <v>0</v>
      </c>
      <c r="L460" s="11">
        <f t="shared" si="107"/>
        <v>0</v>
      </c>
      <c r="M460" s="11">
        <f t="shared" si="114"/>
        <v>0</v>
      </c>
      <c r="N460" s="11">
        <f t="shared" si="108"/>
        <v>0</v>
      </c>
      <c r="O460" s="11">
        <f t="shared" si="109"/>
        <v>0</v>
      </c>
      <c r="P460" s="11">
        <f t="shared" si="110"/>
        <v>0</v>
      </c>
      <c r="Q460" s="11"/>
      <c r="R460" s="11">
        <f t="shared" si="111"/>
        <v>0</v>
      </c>
      <c r="S460" s="11">
        <f t="shared" si="112"/>
        <v>0</v>
      </c>
      <c r="T460" s="11">
        <f t="shared" si="103"/>
        <v>0</v>
      </c>
      <c r="U460" s="11">
        <f t="shared" si="104"/>
        <v>0</v>
      </c>
      <c r="V460" s="11">
        <f t="shared" si="105"/>
        <v>0</v>
      </c>
      <c r="W460" s="11"/>
      <c r="X460" s="11">
        <f t="shared" si="106"/>
        <v>0</v>
      </c>
      <c r="Y460" s="4"/>
    </row>
    <row r="461" spans="4:25" ht="18">
      <c r="D461" s="19"/>
      <c r="E461" s="19">
        <f t="shared" si="99"/>
        <v>0</v>
      </c>
      <c r="F461" s="19">
        <f t="shared" si="100"/>
        <v>0</v>
      </c>
      <c r="G461" s="4"/>
      <c r="H461" s="1">
        <f t="shared" si="101"/>
        <v>36</v>
      </c>
      <c r="I461" s="4">
        <v>430</v>
      </c>
      <c r="J461" s="4">
        <f t="shared" si="102"/>
        <v>0</v>
      </c>
      <c r="K461" s="11">
        <f t="shared" si="113"/>
        <v>0</v>
      </c>
      <c r="L461" s="11">
        <f t="shared" si="107"/>
        <v>0</v>
      </c>
      <c r="M461" s="11">
        <f t="shared" si="114"/>
        <v>0</v>
      </c>
      <c r="N461" s="11">
        <f t="shared" si="108"/>
        <v>0</v>
      </c>
      <c r="O461" s="11">
        <f t="shared" si="109"/>
        <v>0</v>
      </c>
      <c r="P461" s="11">
        <f t="shared" si="110"/>
        <v>0</v>
      </c>
      <c r="Q461" s="11"/>
      <c r="R461" s="11">
        <f t="shared" si="111"/>
        <v>0</v>
      </c>
      <c r="S461" s="11">
        <f t="shared" si="112"/>
        <v>0</v>
      </c>
      <c r="T461" s="11">
        <f t="shared" si="103"/>
        <v>0</v>
      </c>
      <c r="U461" s="11">
        <f t="shared" si="104"/>
        <v>0</v>
      </c>
      <c r="V461" s="11">
        <f t="shared" si="105"/>
        <v>0</v>
      </c>
      <c r="W461" s="11"/>
      <c r="X461" s="11">
        <f t="shared" si="106"/>
        <v>0</v>
      </c>
      <c r="Y461" s="4"/>
    </row>
    <row r="462" spans="4:25" ht="18">
      <c r="D462" s="19"/>
      <c r="E462" s="19">
        <f t="shared" si="99"/>
        <v>0</v>
      </c>
      <c r="F462" s="19">
        <f t="shared" si="100"/>
        <v>0</v>
      </c>
      <c r="G462" s="4"/>
      <c r="H462" s="1">
        <f t="shared" si="101"/>
        <v>36</v>
      </c>
      <c r="I462" s="4">
        <v>431</v>
      </c>
      <c r="J462" s="4">
        <f t="shared" si="102"/>
        <v>0</v>
      </c>
      <c r="K462" s="11">
        <f t="shared" si="113"/>
        <v>0</v>
      </c>
      <c r="L462" s="11">
        <f t="shared" si="107"/>
        <v>0</v>
      </c>
      <c r="M462" s="11">
        <f t="shared" si="114"/>
        <v>0</v>
      </c>
      <c r="N462" s="11">
        <f t="shared" si="108"/>
        <v>0</v>
      </c>
      <c r="O462" s="11">
        <f t="shared" si="109"/>
        <v>0</v>
      </c>
      <c r="P462" s="11">
        <f t="shared" si="110"/>
        <v>0</v>
      </c>
      <c r="Q462" s="11"/>
      <c r="R462" s="11">
        <f t="shared" si="111"/>
        <v>0</v>
      </c>
      <c r="S462" s="11">
        <f t="shared" si="112"/>
        <v>0</v>
      </c>
      <c r="T462" s="11">
        <f t="shared" si="103"/>
        <v>0</v>
      </c>
      <c r="U462" s="11">
        <f t="shared" si="104"/>
        <v>0</v>
      </c>
      <c r="V462" s="11">
        <f t="shared" si="105"/>
        <v>0</v>
      </c>
      <c r="W462" s="11"/>
      <c r="X462" s="11">
        <f t="shared" si="106"/>
        <v>0</v>
      </c>
      <c r="Y462" s="4"/>
    </row>
    <row r="463" spans="4:25" ht="18">
      <c r="D463" s="19"/>
      <c r="E463" s="19">
        <f t="shared" si="99"/>
        <v>0</v>
      </c>
      <c r="F463" s="19">
        <f t="shared" si="100"/>
        <v>0</v>
      </c>
      <c r="G463" s="4"/>
      <c r="H463" s="1">
        <f t="shared" si="101"/>
        <v>37</v>
      </c>
      <c r="I463" s="4">
        <v>432</v>
      </c>
      <c r="J463" s="4">
        <f t="shared" si="102"/>
        <v>0</v>
      </c>
      <c r="K463" s="11">
        <f t="shared" si="113"/>
        <v>0</v>
      </c>
      <c r="L463" s="11">
        <f t="shared" si="107"/>
        <v>0</v>
      </c>
      <c r="M463" s="11">
        <f t="shared" si="114"/>
        <v>0</v>
      </c>
      <c r="N463" s="11">
        <f t="shared" si="108"/>
        <v>0</v>
      </c>
      <c r="O463" s="11">
        <f t="shared" si="109"/>
        <v>0</v>
      </c>
      <c r="P463" s="11">
        <f t="shared" si="110"/>
        <v>0</v>
      </c>
      <c r="Q463" s="11"/>
      <c r="R463" s="11">
        <f t="shared" si="111"/>
        <v>0</v>
      </c>
      <c r="S463" s="11">
        <f t="shared" si="112"/>
        <v>0</v>
      </c>
      <c r="T463" s="11">
        <f t="shared" si="103"/>
        <v>0</v>
      </c>
      <c r="U463" s="11">
        <f t="shared" si="104"/>
        <v>0</v>
      </c>
      <c r="V463" s="11">
        <f t="shared" si="105"/>
        <v>0</v>
      </c>
      <c r="W463" s="11"/>
      <c r="X463" s="11">
        <f t="shared" si="106"/>
        <v>0</v>
      </c>
      <c r="Y463" s="4"/>
    </row>
    <row r="464" spans="4:25" ht="18">
      <c r="D464" s="19"/>
      <c r="E464" s="19">
        <f t="shared" si="99"/>
        <v>0</v>
      </c>
      <c r="F464" s="19">
        <f t="shared" si="100"/>
        <v>0</v>
      </c>
      <c r="G464" s="4"/>
      <c r="H464" s="1">
        <f t="shared" si="101"/>
        <v>37</v>
      </c>
      <c r="I464" s="4">
        <v>433</v>
      </c>
      <c r="J464" s="4">
        <f t="shared" si="102"/>
        <v>0</v>
      </c>
      <c r="K464" s="11">
        <f t="shared" si="113"/>
        <v>0</v>
      </c>
      <c r="L464" s="11">
        <f t="shared" si="107"/>
        <v>0</v>
      </c>
      <c r="M464" s="11">
        <f t="shared" si="114"/>
        <v>0</v>
      </c>
      <c r="N464" s="11">
        <f t="shared" si="108"/>
        <v>0</v>
      </c>
      <c r="O464" s="11">
        <f t="shared" si="109"/>
        <v>0</v>
      </c>
      <c r="P464" s="11">
        <f t="shared" si="110"/>
        <v>0</v>
      </c>
      <c r="Q464" s="11"/>
      <c r="R464" s="11">
        <f t="shared" si="111"/>
        <v>0</v>
      </c>
      <c r="S464" s="11">
        <f t="shared" si="112"/>
        <v>0</v>
      </c>
      <c r="T464" s="11">
        <f t="shared" si="103"/>
        <v>0</v>
      </c>
      <c r="U464" s="11">
        <f t="shared" si="104"/>
        <v>0</v>
      </c>
      <c r="V464" s="11">
        <f t="shared" si="105"/>
        <v>0</v>
      </c>
      <c r="W464" s="11"/>
      <c r="X464" s="11">
        <f t="shared" si="106"/>
        <v>0</v>
      </c>
      <c r="Y464" s="4"/>
    </row>
    <row r="465" spans="4:25" ht="18">
      <c r="D465" s="19"/>
      <c r="E465" s="19">
        <f t="shared" si="99"/>
        <v>0</v>
      </c>
      <c r="F465" s="19">
        <f t="shared" si="100"/>
        <v>0</v>
      </c>
      <c r="G465" s="4"/>
      <c r="H465" s="1">
        <f t="shared" si="101"/>
        <v>37</v>
      </c>
      <c r="I465" s="4">
        <v>434</v>
      </c>
      <c r="J465" s="4">
        <f t="shared" si="102"/>
        <v>0</v>
      </c>
      <c r="K465" s="11">
        <f t="shared" si="113"/>
        <v>0</v>
      </c>
      <c r="L465" s="11">
        <f t="shared" si="107"/>
        <v>0</v>
      </c>
      <c r="M465" s="11">
        <f t="shared" si="114"/>
        <v>0</v>
      </c>
      <c r="N465" s="11">
        <f t="shared" si="108"/>
        <v>0</v>
      </c>
      <c r="O465" s="11">
        <f t="shared" si="109"/>
        <v>0</v>
      </c>
      <c r="P465" s="11">
        <f t="shared" si="110"/>
        <v>0</v>
      </c>
      <c r="Q465" s="11"/>
      <c r="R465" s="11">
        <f t="shared" si="111"/>
        <v>0</v>
      </c>
      <c r="S465" s="11">
        <f t="shared" si="112"/>
        <v>0</v>
      </c>
      <c r="T465" s="11">
        <f t="shared" si="103"/>
        <v>0</v>
      </c>
      <c r="U465" s="11">
        <f t="shared" si="104"/>
        <v>0</v>
      </c>
      <c r="V465" s="11">
        <f t="shared" si="105"/>
        <v>0</v>
      </c>
      <c r="W465" s="11"/>
      <c r="X465" s="11">
        <f t="shared" si="106"/>
        <v>0</v>
      </c>
      <c r="Y465" s="4"/>
    </row>
    <row r="466" spans="4:25" ht="18">
      <c r="D466" s="19"/>
      <c r="E466" s="19">
        <f t="shared" si="99"/>
        <v>0</v>
      </c>
      <c r="F466" s="19">
        <f t="shared" si="100"/>
        <v>0</v>
      </c>
      <c r="G466" s="4"/>
      <c r="H466" s="1">
        <f t="shared" si="101"/>
        <v>37</v>
      </c>
      <c r="I466" s="4">
        <v>435</v>
      </c>
      <c r="J466" s="4">
        <f t="shared" si="102"/>
        <v>0</v>
      </c>
      <c r="K466" s="11">
        <f t="shared" si="113"/>
        <v>0</v>
      </c>
      <c r="L466" s="11">
        <f t="shared" si="107"/>
        <v>0</v>
      </c>
      <c r="M466" s="11">
        <f t="shared" si="114"/>
        <v>0</v>
      </c>
      <c r="N466" s="11">
        <f t="shared" si="108"/>
        <v>0</v>
      </c>
      <c r="O466" s="11">
        <f t="shared" si="109"/>
        <v>0</v>
      </c>
      <c r="P466" s="11">
        <f t="shared" si="110"/>
        <v>0</v>
      </c>
      <c r="Q466" s="11"/>
      <c r="R466" s="11">
        <f t="shared" si="111"/>
        <v>0</v>
      </c>
      <c r="S466" s="11">
        <f t="shared" si="112"/>
        <v>0</v>
      </c>
      <c r="T466" s="11">
        <f t="shared" si="103"/>
        <v>0</v>
      </c>
      <c r="U466" s="11">
        <f t="shared" si="104"/>
        <v>0</v>
      </c>
      <c r="V466" s="11">
        <f t="shared" si="105"/>
        <v>0</v>
      </c>
      <c r="W466" s="11"/>
      <c r="X466" s="11">
        <f t="shared" si="106"/>
        <v>0</v>
      </c>
      <c r="Y466" s="4"/>
    </row>
    <row r="467" spans="4:25" ht="18">
      <c r="D467" s="19"/>
      <c r="E467" s="19">
        <f t="shared" si="99"/>
        <v>0</v>
      </c>
      <c r="F467" s="19">
        <f t="shared" si="100"/>
        <v>0</v>
      </c>
      <c r="G467" s="4"/>
      <c r="H467" s="1">
        <f t="shared" si="101"/>
        <v>37</v>
      </c>
      <c r="I467" s="4">
        <v>436</v>
      </c>
      <c r="J467" s="4">
        <f t="shared" si="102"/>
        <v>0</v>
      </c>
      <c r="K467" s="11">
        <f t="shared" si="113"/>
        <v>0</v>
      </c>
      <c r="L467" s="11">
        <f t="shared" si="107"/>
        <v>0</v>
      </c>
      <c r="M467" s="11">
        <f t="shared" si="114"/>
        <v>0</v>
      </c>
      <c r="N467" s="11">
        <f t="shared" si="108"/>
        <v>0</v>
      </c>
      <c r="O467" s="11">
        <f t="shared" si="109"/>
        <v>0</v>
      </c>
      <c r="P467" s="11">
        <f t="shared" si="110"/>
        <v>0</v>
      </c>
      <c r="Q467" s="11"/>
      <c r="R467" s="11">
        <f t="shared" si="111"/>
        <v>0</v>
      </c>
      <c r="S467" s="11">
        <f t="shared" si="112"/>
        <v>0</v>
      </c>
      <c r="T467" s="11">
        <f t="shared" si="103"/>
        <v>0</v>
      </c>
      <c r="U467" s="11">
        <f t="shared" si="104"/>
        <v>0</v>
      </c>
      <c r="V467" s="11">
        <f t="shared" si="105"/>
        <v>0</v>
      </c>
      <c r="W467" s="11"/>
      <c r="X467" s="11">
        <f t="shared" si="106"/>
        <v>0</v>
      </c>
      <c r="Y467" s="4"/>
    </row>
    <row r="468" spans="4:25" ht="18">
      <c r="D468" s="19"/>
      <c r="E468" s="19">
        <f t="shared" si="99"/>
        <v>0</v>
      </c>
      <c r="F468" s="19">
        <f t="shared" si="100"/>
        <v>0</v>
      </c>
      <c r="G468" s="4"/>
      <c r="H468" s="1">
        <f t="shared" si="101"/>
        <v>37</v>
      </c>
      <c r="I468" s="4">
        <v>437</v>
      </c>
      <c r="J468" s="4">
        <f t="shared" si="102"/>
        <v>0</v>
      </c>
      <c r="K468" s="11">
        <f t="shared" si="113"/>
        <v>0</v>
      </c>
      <c r="L468" s="11">
        <f t="shared" si="107"/>
        <v>0</v>
      </c>
      <c r="M468" s="11">
        <f t="shared" si="114"/>
        <v>0</v>
      </c>
      <c r="N468" s="11">
        <f t="shared" si="108"/>
        <v>0</v>
      </c>
      <c r="O468" s="11">
        <f t="shared" si="109"/>
        <v>0</v>
      </c>
      <c r="P468" s="11">
        <f t="shared" si="110"/>
        <v>0</v>
      </c>
      <c r="Q468" s="11"/>
      <c r="R468" s="11">
        <f t="shared" si="111"/>
        <v>0</v>
      </c>
      <c r="S468" s="11">
        <f t="shared" si="112"/>
        <v>0</v>
      </c>
      <c r="T468" s="11">
        <f t="shared" si="103"/>
        <v>0</v>
      </c>
      <c r="U468" s="11">
        <f t="shared" si="104"/>
        <v>0</v>
      </c>
      <c r="V468" s="11">
        <f t="shared" si="105"/>
        <v>0</v>
      </c>
      <c r="W468" s="11"/>
      <c r="X468" s="11">
        <f t="shared" si="106"/>
        <v>0</v>
      </c>
      <c r="Y468" s="4"/>
    </row>
    <row r="469" spans="4:25" ht="18">
      <c r="D469" s="19"/>
      <c r="E469" s="19">
        <f t="shared" si="99"/>
        <v>0</v>
      </c>
      <c r="F469" s="19">
        <f t="shared" si="100"/>
        <v>0</v>
      </c>
      <c r="G469" s="4"/>
      <c r="H469" s="1">
        <f t="shared" si="101"/>
        <v>37</v>
      </c>
      <c r="I469" s="4">
        <v>438</v>
      </c>
      <c r="J469" s="4">
        <f t="shared" si="102"/>
        <v>0</v>
      </c>
      <c r="K469" s="11">
        <f t="shared" si="113"/>
        <v>0</v>
      </c>
      <c r="L469" s="11">
        <f t="shared" si="107"/>
        <v>0</v>
      </c>
      <c r="M469" s="11">
        <f t="shared" si="114"/>
        <v>0</v>
      </c>
      <c r="N469" s="11">
        <f t="shared" si="108"/>
        <v>0</v>
      </c>
      <c r="O469" s="11">
        <f t="shared" si="109"/>
        <v>0</v>
      </c>
      <c r="P469" s="11">
        <f t="shared" si="110"/>
        <v>0</v>
      </c>
      <c r="Q469" s="11"/>
      <c r="R469" s="11">
        <f t="shared" si="111"/>
        <v>0</v>
      </c>
      <c r="S469" s="11">
        <f t="shared" si="112"/>
        <v>0</v>
      </c>
      <c r="T469" s="11">
        <f t="shared" si="103"/>
        <v>0</v>
      </c>
      <c r="U469" s="11">
        <f t="shared" si="104"/>
        <v>0</v>
      </c>
      <c r="V469" s="11">
        <f t="shared" si="105"/>
        <v>0</v>
      </c>
      <c r="W469" s="11"/>
      <c r="X469" s="11">
        <f t="shared" si="106"/>
        <v>0</v>
      </c>
      <c r="Y469" s="4"/>
    </row>
    <row r="470" spans="4:25" ht="18">
      <c r="D470" s="19"/>
      <c r="E470" s="19">
        <f t="shared" si="99"/>
        <v>0</v>
      </c>
      <c r="F470" s="19">
        <f t="shared" si="100"/>
        <v>0</v>
      </c>
      <c r="G470" s="4"/>
      <c r="H470" s="1">
        <f t="shared" si="101"/>
        <v>37</v>
      </c>
      <c r="I470" s="4">
        <v>439</v>
      </c>
      <c r="J470" s="4">
        <f t="shared" si="102"/>
        <v>0</v>
      </c>
      <c r="K470" s="11">
        <f aca="true" t="shared" si="115" ref="K470:K491">IF(J470&gt;0,$D$9/(1-$D$6)^(J470-1),0)</f>
        <v>0</v>
      </c>
      <c r="L470" s="11">
        <f t="shared" si="107"/>
        <v>0</v>
      </c>
      <c r="M470" s="11">
        <f aca="true" t="shared" si="116" ref="M470:M491">IF(J470&gt;0,$D$6/(1-(1-$D$6)^$D$7),0)</f>
        <v>0</v>
      </c>
      <c r="N470" s="11">
        <f t="shared" si="108"/>
        <v>0</v>
      </c>
      <c r="O470" s="11">
        <f t="shared" si="109"/>
        <v>0</v>
      </c>
      <c r="P470" s="11">
        <f t="shared" si="110"/>
        <v>0</v>
      </c>
      <c r="Q470" s="11"/>
      <c r="R470" s="11">
        <f t="shared" si="111"/>
        <v>0</v>
      </c>
      <c r="S470" s="11">
        <f t="shared" si="112"/>
        <v>0</v>
      </c>
      <c r="T470" s="11">
        <f t="shared" si="103"/>
        <v>0</v>
      </c>
      <c r="U470" s="11">
        <f t="shared" si="104"/>
        <v>0</v>
      </c>
      <c r="V470" s="11">
        <f t="shared" si="105"/>
        <v>0</v>
      </c>
      <c r="W470" s="11"/>
      <c r="X470" s="11">
        <f t="shared" si="106"/>
        <v>0</v>
      </c>
      <c r="Y470" s="4"/>
    </row>
    <row r="471" spans="4:25" ht="18">
      <c r="D471" s="19"/>
      <c r="E471" s="19">
        <f t="shared" si="99"/>
        <v>0</v>
      </c>
      <c r="F471" s="19">
        <f t="shared" si="100"/>
        <v>0</v>
      </c>
      <c r="G471" s="4"/>
      <c r="H471" s="1">
        <f t="shared" si="101"/>
        <v>37</v>
      </c>
      <c r="I471" s="4">
        <v>440</v>
      </c>
      <c r="J471" s="4">
        <f t="shared" si="102"/>
        <v>0</v>
      </c>
      <c r="K471" s="11">
        <f t="shared" si="115"/>
        <v>0</v>
      </c>
      <c r="L471" s="11">
        <f t="shared" si="107"/>
        <v>0</v>
      </c>
      <c r="M471" s="11">
        <f t="shared" si="116"/>
        <v>0</v>
      </c>
      <c r="N471" s="11">
        <f t="shared" si="108"/>
        <v>0</v>
      </c>
      <c r="O471" s="11">
        <f t="shared" si="109"/>
        <v>0</v>
      </c>
      <c r="P471" s="11">
        <f t="shared" si="110"/>
        <v>0</v>
      </c>
      <c r="Q471" s="11"/>
      <c r="R471" s="11">
        <f t="shared" si="111"/>
        <v>0</v>
      </c>
      <c r="S471" s="11">
        <f t="shared" si="112"/>
        <v>0</v>
      </c>
      <c r="T471" s="11">
        <f t="shared" si="103"/>
        <v>0</v>
      </c>
      <c r="U471" s="11">
        <f t="shared" si="104"/>
        <v>0</v>
      </c>
      <c r="V471" s="11">
        <f t="shared" si="105"/>
        <v>0</v>
      </c>
      <c r="W471" s="11"/>
      <c r="X471" s="11">
        <f t="shared" si="106"/>
        <v>0</v>
      </c>
      <c r="Y471" s="4"/>
    </row>
    <row r="472" spans="4:25" ht="18">
      <c r="D472" s="19"/>
      <c r="E472" s="19">
        <f t="shared" si="99"/>
        <v>0</v>
      </c>
      <c r="F472" s="19">
        <f t="shared" si="100"/>
        <v>0</v>
      </c>
      <c r="G472" s="4"/>
      <c r="H472" s="1">
        <f t="shared" si="101"/>
        <v>37</v>
      </c>
      <c r="I472" s="4">
        <v>441</v>
      </c>
      <c r="J472" s="4">
        <f t="shared" si="102"/>
        <v>0</v>
      </c>
      <c r="K472" s="11">
        <f t="shared" si="115"/>
        <v>0</v>
      </c>
      <c r="L472" s="11">
        <f t="shared" si="107"/>
        <v>0</v>
      </c>
      <c r="M472" s="11">
        <f t="shared" si="116"/>
        <v>0</v>
      </c>
      <c r="N472" s="11">
        <f t="shared" si="108"/>
        <v>0</v>
      </c>
      <c r="O472" s="11">
        <f t="shared" si="109"/>
        <v>0</v>
      </c>
      <c r="P472" s="11">
        <f t="shared" si="110"/>
        <v>0</v>
      </c>
      <c r="Q472" s="11"/>
      <c r="R472" s="11">
        <f t="shared" si="111"/>
        <v>0</v>
      </c>
      <c r="S472" s="11">
        <f t="shared" si="112"/>
        <v>0</v>
      </c>
      <c r="T472" s="11">
        <f t="shared" si="103"/>
        <v>0</v>
      </c>
      <c r="U472" s="11">
        <f t="shared" si="104"/>
        <v>0</v>
      </c>
      <c r="V472" s="11">
        <f t="shared" si="105"/>
        <v>0</v>
      </c>
      <c r="W472" s="11"/>
      <c r="X472" s="11">
        <f t="shared" si="106"/>
        <v>0</v>
      </c>
      <c r="Y472" s="4"/>
    </row>
    <row r="473" spans="4:25" ht="18">
      <c r="D473" s="19"/>
      <c r="E473" s="19">
        <f t="shared" si="99"/>
        <v>0</v>
      </c>
      <c r="F473" s="19">
        <f t="shared" si="100"/>
        <v>0</v>
      </c>
      <c r="G473" s="4"/>
      <c r="H473" s="1">
        <f t="shared" si="101"/>
        <v>37</v>
      </c>
      <c r="I473" s="4">
        <v>442</v>
      </c>
      <c r="J473" s="4">
        <f t="shared" si="102"/>
        <v>0</v>
      </c>
      <c r="K473" s="11">
        <f t="shared" si="115"/>
        <v>0</v>
      </c>
      <c r="L473" s="11">
        <f t="shared" si="107"/>
        <v>0</v>
      </c>
      <c r="M473" s="11">
        <f t="shared" si="116"/>
        <v>0</v>
      </c>
      <c r="N473" s="11">
        <f t="shared" si="108"/>
        <v>0</v>
      </c>
      <c r="O473" s="11">
        <f t="shared" si="109"/>
        <v>0</v>
      </c>
      <c r="P473" s="11">
        <f t="shared" si="110"/>
        <v>0</v>
      </c>
      <c r="Q473" s="11"/>
      <c r="R473" s="11">
        <f t="shared" si="111"/>
        <v>0</v>
      </c>
      <c r="S473" s="11">
        <f t="shared" si="112"/>
        <v>0</v>
      </c>
      <c r="T473" s="11">
        <f t="shared" si="103"/>
        <v>0</v>
      </c>
      <c r="U473" s="11">
        <f t="shared" si="104"/>
        <v>0</v>
      </c>
      <c r="V473" s="11">
        <f t="shared" si="105"/>
        <v>0</v>
      </c>
      <c r="W473" s="11"/>
      <c r="X473" s="11">
        <f t="shared" si="106"/>
        <v>0</v>
      </c>
      <c r="Y473" s="4"/>
    </row>
    <row r="474" spans="4:25" ht="18">
      <c r="D474" s="19"/>
      <c r="E474" s="19">
        <f t="shared" si="99"/>
        <v>0</v>
      </c>
      <c r="F474" s="19">
        <f t="shared" si="100"/>
        <v>0</v>
      </c>
      <c r="G474" s="4"/>
      <c r="H474" s="1">
        <f t="shared" si="101"/>
        <v>37</v>
      </c>
      <c r="I474" s="4">
        <v>443</v>
      </c>
      <c r="J474" s="4">
        <f t="shared" si="102"/>
        <v>0</v>
      </c>
      <c r="K474" s="11">
        <f t="shared" si="115"/>
        <v>0</v>
      </c>
      <c r="L474" s="11">
        <f t="shared" si="107"/>
        <v>0</v>
      </c>
      <c r="M474" s="11">
        <f t="shared" si="116"/>
        <v>0</v>
      </c>
      <c r="N474" s="11">
        <f t="shared" si="108"/>
        <v>0</v>
      </c>
      <c r="O474" s="11">
        <f t="shared" si="109"/>
        <v>0</v>
      </c>
      <c r="P474" s="11">
        <f t="shared" si="110"/>
        <v>0</v>
      </c>
      <c r="Q474" s="11"/>
      <c r="R474" s="11">
        <f t="shared" si="111"/>
        <v>0</v>
      </c>
      <c r="S474" s="11">
        <f t="shared" si="112"/>
        <v>0</v>
      </c>
      <c r="T474" s="11">
        <f t="shared" si="103"/>
        <v>0</v>
      </c>
      <c r="U474" s="11">
        <f t="shared" si="104"/>
        <v>0</v>
      </c>
      <c r="V474" s="11">
        <f t="shared" si="105"/>
        <v>0</v>
      </c>
      <c r="W474" s="11"/>
      <c r="X474" s="11">
        <f t="shared" si="106"/>
        <v>0</v>
      </c>
      <c r="Y474" s="4"/>
    </row>
    <row r="475" spans="4:25" ht="18">
      <c r="D475" s="19"/>
      <c r="E475" s="19">
        <f t="shared" si="99"/>
        <v>0</v>
      </c>
      <c r="F475" s="19">
        <f t="shared" si="100"/>
        <v>0</v>
      </c>
      <c r="G475" s="4"/>
      <c r="H475" s="1">
        <f t="shared" si="101"/>
        <v>38</v>
      </c>
      <c r="I475" s="4">
        <v>444</v>
      </c>
      <c r="J475" s="4">
        <f t="shared" si="102"/>
        <v>0</v>
      </c>
      <c r="K475" s="11">
        <f t="shared" si="115"/>
        <v>0</v>
      </c>
      <c r="L475" s="11">
        <f t="shared" si="107"/>
        <v>0</v>
      </c>
      <c r="M475" s="11">
        <f t="shared" si="116"/>
        <v>0</v>
      </c>
      <c r="N475" s="11">
        <f t="shared" si="108"/>
        <v>0</v>
      </c>
      <c r="O475" s="11">
        <f t="shared" si="109"/>
        <v>0</v>
      </c>
      <c r="P475" s="11">
        <f t="shared" si="110"/>
        <v>0</v>
      </c>
      <c r="Q475" s="11"/>
      <c r="R475" s="11">
        <f t="shared" si="111"/>
        <v>0</v>
      </c>
      <c r="S475" s="11">
        <f t="shared" si="112"/>
        <v>0</v>
      </c>
      <c r="T475" s="11">
        <f t="shared" si="103"/>
        <v>0</v>
      </c>
      <c r="U475" s="11">
        <f t="shared" si="104"/>
        <v>0</v>
      </c>
      <c r="V475" s="11">
        <f t="shared" si="105"/>
        <v>0</v>
      </c>
      <c r="W475" s="11"/>
      <c r="X475" s="11">
        <f t="shared" si="106"/>
        <v>0</v>
      </c>
      <c r="Y475" s="4"/>
    </row>
    <row r="476" spans="4:25" ht="18">
      <c r="D476" s="19"/>
      <c r="E476" s="19">
        <f t="shared" si="99"/>
        <v>0</v>
      </c>
      <c r="F476" s="19">
        <f t="shared" si="100"/>
        <v>0</v>
      </c>
      <c r="G476" s="4"/>
      <c r="H476" s="1">
        <f t="shared" si="101"/>
        <v>38</v>
      </c>
      <c r="I476" s="4">
        <v>445</v>
      </c>
      <c r="J476" s="4">
        <f t="shared" si="102"/>
        <v>0</v>
      </c>
      <c r="K476" s="11">
        <f t="shared" si="115"/>
        <v>0</v>
      </c>
      <c r="L476" s="11">
        <f t="shared" si="107"/>
        <v>0</v>
      </c>
      <c r="M476" s="11">
        <f t="shared" si="116"/>
        <v>0</v>
      </c>
      <c r="N476" s="11">
        <f t="shared" si="108"/>
        <v>0</v>
      </c>
      <c r="O476" s="11">
        <f t="shared" si="109"/>
        <v>0</v>
      </c>
      <c r="P476" s="11">
        <f t="shared" si="110"/>
        <v>0</v>
      </c>
      <c r="Q476" s="11"/>
      <c r="R476" s="11">
        <f t="shared" si="111"/>
        <v>0</v>
      </c>
      <c r="S476" s="11">
        <f t="shared" si="112"/>
        <v>0</v>
      </c>
      <c r="T476" s="11">
        <f t="shared" si="103"/>
        <v>0</v>
      </c>
      <c r="U476" s="11">
        <f t="shared" si="104"/>
        <v>0</v>
      </c>
      <c r="V476" s="11">
        <f t="shared" si="105"/>
        <v>0</v>
      </c>
      <c r="W476" s="11"/>
      <c r="X476" s="11">
        <f t="shared" si="106"/>
        <v>0</v>
      </c>
      <c r="Y476" s="4"/>
    </row>
    <row r="477" spans="4:25" ht="18">
      <c r="D477" s="19"/>
      <c r="E477" s="19">
        <f t="shared" si="99"/>
        <v>0</v>
      </c>
      <c r="F477" s="19">
        <f t="shared" si="100"/>
        <v>0</v>
      </c>
      <c r="G477" s="4"/>
      <c r="H477" s="1">
        <f t="shared" si="101"/>
        <v>38</v>
      </c>
      <c r="I477" s="4">
        <v>446</v>
      </c>
      <c r="J477" s="4">
        <f t="shared" si="102"/>
        <v>0</v>
      </c>
      <c r="K477" s="11">
        <f t="shared" si="115"/>
        <v>0</v>
      </c>
      <c r="L477" s="11">
        <f t="shared" si="107"/>
        <v>0</v>
      </c>
      <c r="M477" s="11">
        <f t="shared" si="116"/>
        <v>0</v>
      </c>
      <c r="N477" s="11">
        <f t="shared" si="108"/>
        <v>0</v>
      </c>
      <c r="O477" s="11">
        <f t="shared" si="109"/>
        <v>0</v>
      </c>
      <c r="P477" s="11">
        <f t="shared" si="110"/>
        <v>0</v>
      </c>
      <c r="Q477" s="11"/>
      <c r="R477" s="11">
        <f t="shared" si="111"/>
        <v>0</v>
      </c>
      <c r="S477" s="11">
        <f t="shared" si="112"/>
        <v>0</v>
      </c>
      <c r="T477" s="11">
        <f t="shared" si="103"/>
        <v>0</v>
      </c>
      <c r="U477" s="11">
        <f t="shared" si="104"/>
        <v>0</v>
      </c>
      <c r="V477" s="11">
        <f t="shared" si="105"/>
        <v>0</v>
      </c>
      <c r="W477" s="11"/>
      <c r="X477" s="11">
        <f t="shared" si="106"/>
        <v>0</v>
      </c>
      <c r="Y477" s="4"/>
    </row>
    <row r="478" spans="4:25" ht="18">
      <c r="D478" s="19"/>
      <c r="E478" s="19">
        <f t="shared" si="99"/>
        <v>0</v>
      </c>
      <c r="F478" s="19">
        <f t="shared" si="100"/>
        <v>0</v>
      </c>
      <c r="G478" s="4"/>
      <c r="H478" s="1">
        <f t="shared" si="101"/>
        <v>38</v>
      </c>
      <c r="I478" s="4">
        <v>447</v>
      </c>
      <c r="J478" s="4">
        <f t="shared" si="102"/>
        <v>0</v>
      </c>
      <c r="K478" s="11">
        <f t="shared" si="115"/>
        <v>0</v>
      </c>
      <c r="L478" s="11">
        <f t="shared" si="107"/>
        <v>0</v>
      </c>
      <c r="M478" s="11">
        <f t="shared" si="116"/>
        <v>0</v>
      </c>
      <c r="N478" s="11">
        <f t="shared" si="108"/>
        <v>0</v>
      </c>
      <c r="O478" s="11">
        <f t="shared" si="109"/>
        <v>0</v>
      </c>
      <c r="P478" s="11">
        <f t="shared" si="110"/>
        <v>0</v>
      </c>
      <c r="Q478" s="11"/>
      <c r="R478" s="11">
        <f t="shared" si="111"/>
        <v>0</v>
      </c>
      <c r="S478" s="11">
        <f t="shared" si="112"/>
        <v>0</v>
      </c>
      <c r="T478" s="11">
        <f t="shared" si="103"/>
        <v>0</v>
      </c>
      <c r="U478" s="11">
        <f t="shared" si="104"/>
        <v>0</v>
      </c>
      <c r="V478" s="11">
        <f t="shared" si="105"/>
        <v>0</v>
      </c>
      <c r="W478" s="11"/>
      <c r="X478" s="11">
        <f t="shared" si="106"/>
        <v>0</v>
      </c>
      <c r="Y478" s="4"/>
    </row>
    <row r="479" spans="4:25" ht="18">
      <c r="D479" s="19"/>
      <c r="E479" s="19">
        <f t="shared" si="99"/>
        <v>0</v>
      </c>
      <c r="F479" s="19">
        <f t="shared" si="100"/>
        <v>0</v>
      </c>
      <c r="G479" s="4"/>
      <c r="H479" s="1">
        <f t="shared" si="101"/>
        <v>38</v>
      </c>
      <c r="I479" s="4">
        <v>448</v>
      </c>
      <c r="J479" s="4">
        <f t="shared" si="102"/>
        <v>0</v>
      </c>
      <c r="K479" s="11">
        <f t="shared" si="115"/>
        <v>0</v>
      </c>
      <c r="L479" s="11">
        <f t="shared" si="107"/>
        <v>0</v>
      </c>
      <c r="M479" s="11">
        <f t="shared" si="116"/>
        <v>0</v>
      </c>
      <c r="N479" s="11">
        <f t="shared" si="108"/>
        <v>0</v>
      </c>
      <c r="O479" s="11">
        <f t="shared" si="109"/>
        <v>0</v>
      </c>
      <c r="P479" s="11">
        <f t="shared" si="110"/>
        <v>0</v>
      </c>
      <c r="Q479" s="11"/>
      <c r="R479" s="11">
        <f t="shared" si="111"/>
        <v>0</v>
      </c>
      <c r="S479" s="11">
        <f t="shared" si="112"/>
        <v>0</v>
      </c>
      <c r="T479" s="11">
        <f t="shared" si="103"/>
        <v>0</v>
      </c>
      <c r="U479" s="11">
        <f t="shared" si="104"/>
        <v>0</v>
      </c>
      <c r="V479" s="11">
        <f t="shared" si="105"/>
        <v>0</v>
      </c>
      <c r="W479" s="11"/>
      <c r="X479" s="11">
        <f t="shared" si="106"/>
        <v>0</v>
      </c>
      <c r="Y479" s="4"/>
    </row>
    <row r="480" spans="4:25" ht="18">
      <c r="D480" s="19"/>
      <c r="E480" s="19">
        <f aca="true" t="shared" si="117" ref="E480:E491">U480*$E$25</f>
        <v>0</v>
      </c>
      <c r="F480" s="19">
        <f aca="true" t="shared" si="118" ref="F480:F491">IF(J480&gt;0,$D$32-E480,0)</f>
        <v>0</v>
      </c>
      <c r="G480" s="4"/>
      <c r="H480" s="1">
        <f t="shared" si="101"/>
        <v>38</v>
      </c>
      <c r="I480" s="4">
        <v>449</v>
      </c>
      <c r="J480" s="4">
        <f t="shared" si="102"/>
        <v>0</v>
      </c>
      <c r="K480" s="11">
        <f t="shared" si="115"/>
        <v>0</v>
      </c>
      <c r="L480" s="11">
        <f t="shared" si="107"/>
        <v>0</v>
      </c>
      <c r="M480" s="11">
        <f t="shared" si="116"/>
        <v>0</v>
      </c>
      <c r="N480" s="11">
        <f t="shared" si="108"/>
        <v>0</v>
      </c>
      <c r="O480" s="11">
        <f t="shared" si="109"/>
        <v>0</v>
      </c>
      <c r="P480" s="11">
        <f t="shared" si="110"/>
        <v>0</v>
      </c>
      <c r="Q480" s="11"/>
      <c r="R480" s="11">
        <f t="shared" si="111"/>
        <v>0</v>
      </c>
      <c r="S480" s="11">
        <f t="shared" si="112"/>
        <v>0</v>
      </c>
      <c r="T480" s="11">
        <f t="shared" si="103"/>
        <v>0</v>
      </c>
      <c r="U480" s="11">
        <f t="shared" si="104"/>
        <v>0</v>
      </c>
      <c r="V480" s="11">
        <f t="shared" si="105"/>
        <v>0</v>
      </c>
      <c r="W480" s="11"/>
      <c r="X480" s="11">
        <f t="shared" si="106"/>
        <v>0</v>
      </c>
      <c r="Y480" s="4"/>
    </row>
    <row r="481" spans="4:25" ht="18">
      <c r="D481" s="19"/>
      <c r="E481" s="19">
        <f t="shared" si="117"/>
        <v>0</v>
      </c>
      <c r="F481" s="19">
        <f t="shared" si="118"/>
        <v>0</v>
      </c>
      <c r="G481" s="4"/>
      <c r="H481" s="1">
        <f aca="true" t="shared" si="119" ref="H481:H491">1+INT(I481/12)</f>
        <v>38</v>
      </c>
      <c r="I481" s="4">
        <v>450</v>
      </c>
      <c r="J481" s="4">
        <f aca="true" t="shared" si="120" ref="J481:J491">IF(I481&lt;=$D$7,I481,0)</f>
        <v>0</v>
      </c>
      <c r="K481" s="11">
        <f t="shared" si="115"/>
        <v>0</v>
      </c>
      <c r="L481" s="11">
        <f t="shared" si="107"/>
        <v>0</v>
      </c>
      <c r="M481" s="11">
        <f t="shared" si="116"/>
        <v>0</v>
      </c>
      <c r="N481" s="11">
        <f t="shared" si="108"/>
        <v>0</v>
      </c>
      <c r="O481" s="11">
        <f t="shared" si="109"/>
        <v>0</v>
      </c>
      <c r="P481" s="11">
        <f t="shared" si="110"/>
        <v>0</v>
      </c>
      <c r="Q481" s="11"/>
      <c r="R481" s="11">
        <f t="shared" si="111"/>
        <v>0</v>
      </c>
      <c r="S481" s="11">
        <f t="shared" si="112"/>
        <v>0</v>
      </c>
      <c r="T481" s="11">
        <f aca="true" t="shared" si="121" ref="T481:T491">IF(J481&gt;0,(1-S481)*$D$6,0)</f>
        <v>0</v>
      </c>
      <c r="U481" s="11">
        <f aca="true" t="shared" si="122" ref="U481:U491">T481+R481</f>
        <v>0</v>
      </c>
      <c r="V481" s="11">
        <f aca="true" t="shared" si="123" ref="V481:V491">IF(J481&gt;0,V480+U481,0)</f>
        <v>0</v>
      </c>
      <c r="W481" s="11"/>
      <c r="X481" s="11">
        <f aca="true" t="shared" si="124" ref="X481:X491">M481-U481</f>
        <v>0</v>
      </c>
      <c r="Y481" s="4"/>
    </row>
    <row r="482" spans="4:25" ht="18">
      <c r="D482" s="19"/>
      <c r="E482" s="19">
        <f t="shared" si="117"/>
        <v>0</v>
      </c>
      <c r="F482" s="19">
        <f t="shared" si="118"/>
        <v>0</v>
      </c>
      <c r="G482" s="4"/>
      <c r="H482" s="1">
        <f t="shared" si="119"/>
        <v>38</v>
      </c>
      <c r="I482" s="4">
        <v>451</v>
      </c>
      <c r="J482" s="4">
        <f t="shared" si="120"/>
        <v>0</v>
      </c>
      <c r="K482" s="11">
        <f t="shared" si="115"/>
        <v>0</v>
      </c>
      <c r="L482" s="11">
        <f aca="true" t="shared" si="125" ref="L482:L491">M482-K482</f>
        <v>0</v>
      </c>
      <c r="M482" s="11">
        <f t="shared" si="116"/>
        <v>0</v>
      </c>
      <c r="N482" s="11">
        <f aca="true" t="shared" si="126" ref="N482:N491">IF(K482&gt;0,N481+K482,0)</f>
        <v>0</v>
      </c>
      <c r="O482" s="11">
        <f aca="true" t="shared" si="127" ref="O482:O491">IF(J482&gt;0,O481+L482,0)</f>
        <v>0</v>
      </c>
      <c r="P482" s="11">
        <f aca="true" t="shared" si="128" ref="P482:P491">O482+N482</f>
        <v>0</v>
      </c>
      <c r="Q482" s="11"/>
      <c r="R482" s="11">
        <f aca="true" t="shared" si="129" ref="R482:R491">IF(J482&gt;0,1/$D$7,0)</f>
        <v>0</v>
      </c>
      <c r="S482" s="11">
        <f aca="true" t="shared" si="130" ref="S482:S491">IF(J482&gt;0,S481+R482,0)</f>
        <v>0</v>
      </c>
      <c r="T482" s="11">
        <f t="shared" si="121"/>
        <v>0</v>
      </c>
      <c r="U482" s="11">
        <f t="shared" si="122"/>
        <v>0</v>
      </c>
      <c r="V482" s="11">
        <f t="shared" si="123"/>
        <v>0</v>
      </c>
      <c r="W482" s="11"/>
      <c r="X482" s="11">
        <f t="shared" si="124"/>
        <v>0</v>
      </c>
      <c r="Y482" s="4"/>
    </row>
    <row r="483" spans="4:25" ht="18">
      <c r="D483" s="19"/>
      <c r="E483" s="19">
        <f t="shared" si="117"/>
        <v>0</v>
      </c>
      <c r="F483" s="19">
        <f t="shared" si="118"/>
        <v>0</v>
      </c>
      <c r="G483" s="4"/>
      <c r="H483" s="1">
        <f t="shared" si="119"/>
        <v>38</v>
      </c>
      <c r="I483" s="4">
        <v>452</v>
      </c>
      <c r="J483" s="4">
        <f t="shared" si="120"/>
        <v>0</v>
      </c>
      <c r="K483" s="11">
        <f t="shared" si="115"/>
        <v>0</v>
      </c>
      <c r="L483" s="11">
        <f t="shared" si="125"/>
        <v>0</v>
      </c>
      <c r="M483" s="11">
        <f t="shared" si="116"/>
        <v>0</v>
      </c>
      <c r="N483" s="11">
        <f t="shared" si="126"/>
        <v>0</v>
      </c>
      <c r="O483" s="11">
        <f t="shared" si="127"/>
        <v>0</v>
      </c>
      <c r="P483" s="11">
        <f t="shared" si="128"/>
        <v>0</v>
      </c>
      <c r="Q483" s="11"/>
      <c r="R483" s="11">
        <f t="shared" si="129"/>
        <v>0</v>
      </c>
      <c r="S483" s="11">
        <f t="shared" si="130"/>
        <v>0</v>
      </c>
      <c r="T483" s="11">
        <f t="shared" si="121"/>
        <v>0</v>
      </c>
      <c r="U483" s="11">
        <f t="shared" si="122"/>
        <v>0</v>
      </c>
      <c r="V483" s="11">
        <f t="shared" si="123"/>
        <v>0</v>
      </c>
      <c r="W483" s="11"/>
      <c r="X483" s="11">
        <f t="shared" si="124"/>
        <v>0</v>
      </c>
      <c r="Y483" s="4"/>
    </row>
    <row r="484" spans="4:25" ht="18">
      <c r="D484" s="19"/>
      <c r="E484" s="19">
        <f t="shared" si="117"/>
        <v>0</v>
      </c>
      <c r="F484" s="19">
        <f t="shared" si="118"/>
        <v>0</v>
      </c>
      <c r="G484" s="4"/>
      <c r="H484" s="1">
        <f t="shared" si="119"/>
        <v>38</v>
      </c>
      <c r="I484" s="4">
        <v>453</v>
      </c>
      <c r="J484" s="4">
        <f t="shared" si="120"/>
        <v>0</v>
      </c>
      <c r="K484" s="11">
        <f t="shared" si="115"/>
        <v>0</v>
      </c>
      <c r="L484" s="11">
        <f t="shared" si="125"/>
        <v>0</v>
      </c>
      <c r="M484" s="11">
        <f t="shared" si="116"/>
        <v>0</v>
      </c>
      <c r="N484" s="11">
        <f t="shared" si="126"/>
        <v>0</v>
      </c>
      <c r="O484" s="11">
        <f t="shared" si="127"/>
        <v>0</v>
      </c>
      <c r="P484" s="11">
        <f t="shared" si="128"/>
        <v>0</v>
      </c>
      <c r="Q484" s="11"/>
      <c r="R484" s="11">
        <f t="shared" si="129"/>
        <v>0</v>
      </c>
      <c r="S484" s="11">
        <f t="shared" si="130"/>
        <v>0</v>
      </c>
      <c r="T484" s="11">
        <f t="shared" si="121"/>
        <v>0</v>
      </c>
      <c r="U484" s="11">
        <f t="shared" si="122"/>
        <v>0</v>
      </c>
      <c r="V484" s="11">
        <f t="shared" si="123"/>
        <v>0</v>
      </c>
      <c r="W484" s="11"/>
      <c r="X484" s="11">
        <f t="shared" si="124"/>
        <v>0</v>
      </c>
      <c r="Y484" s="4"/>
    </row>
    <row r="485" spans="4:25" ht="18">
      <c r="D485" s="19"/>
      <c r="E485" s="19">
        <f t="shared" si="117"/>
        <v>0</v>
      </c>
      <c r="F485" s="19">
        <f t="shared" si="118"/>
        <v>0</v>
      </c>
      <c r="G485" s="4"/>
      <c r="H485" s="1">
        <f t="shared" si="119"/>
        <v>38</v>
      </c>
      <c r="I485" s="4">
        <v>454</v>
      </c>
      <c r="J485" s="4">
        <f t="shared" si="120"/>
        <v>0</v>
      </c>
      <c r="K485" s="11">
        <f t="shared" si="115"/>
        <v>0</v>
      </c>
      <c r="L485" s="11">
        <f t="shared" si="125"/>
        <v>0</v>
      </c>
      <c r="M485" s="11">
        <f t="shared" si="116"/>
        <v>0</v>
      </c>
      <c r="N485" s="11">
        <f t="shared" si="126"/>
        <v>0</v>
      </c>
      <c r="O485" s="11">
        <f t="shared" si="127"/>
        <v>0</v>
      </c>
      <c r="P485" s="11">
        <f t="shared" si="128"/>
        <v>0</v>
      </c>
      <c r="Q485" s="11"/>
      <c r="R485" s="11">
        <f t="shared" si="129"/>
        <v>0</v>
      </c>
      <c r="S485" s="11">
        <f t="shared" si="130"/>
        <v>0</v>
      </c>
      <c r="T485" s="11">
        <f t="shared" si="121"/>
        <v>0</v>
      </c>
      <c r="U485" s="11">
        <f t="shared" si="122"/>
        <v>0</v>
      </c>
      <c r="V485" s="11">
        <f t="shared" si="123"/>
        <v>0</v>
      </c>
      <c r="W485" s="11"/>
      <c r="X485" s="11">
        <f t="shared" si="124"/>
        <v>0</v>
      </c>
      <c r="Y485" s="4"/>
    </row>
    <row r="486" spans="4:25" ht="18">
      <c r="D486" s="19"/>
      <c r="E486" s="19">
        <f t="shared" si="117"/>
        <v>0</v>
      </c>
      <c r="F486" s="19">
        <f t="shared" si="118"/>
        <v>0</v>
      </c>
      <c r="G486" s="4"/>
      <c r="H486" s="1">
        <f t="shared" si="119"/>
        <v>38</v>
      </c>
      <c r="I486" s="4">
        <v>455</v>
      </c>
      <c r="J486" s="4">
        <f t="shared" si="120"/>
        <v>0</v>
      </c>
      <c r="K486" s="11">
        <f t="shared" si="115"/>
        <v>0</v>
      </c>
      <c r="L486" s="11">
        <f t="shared" si="125"/>
        <v>0</v>
      </c>
      <c r="M486" s="11">
        <f t="shared" si="116"/>
        <v>0</v>
      </c>
      <c r="N486" s="11">
        <f t="shared" si="126"/>
        <v>0</v>
      </c>
      <c r="O486" s="11">
        <f t="shared" si="127"/>
        <v>0</v>
      </c>
      <c r="P486" s="11">
        <f t="shared" si="128"/>
        <v>0</v>
      </c>
      <c r="Q486" s="11"/>
      <c r="R486" s="11">
        <f t="shared" si="129"/>
        <v>0</v>
      </c>
      <c r="S486" s="11">
        <f t="shared" si="130"/>
        <v>0</v>
      </c>
      <c r="T486" s="11">
        <f t="shared" si="121"/>
        <v>0</v>
      </c>
      <c r="U486" s="11">
        <f t="shared" si="122"/>
        <v>0</v>
      </c>
      <c r="V486" s="11">
        <f t="shared" si="123"/>
        <v>0</v>
      </c>
      <c r="W486" s="11"/>
      <c r="X486" s="11">
        <f t="shared" si="124"/>
        <v>0</v>
      </c>
      <c r="Y486" s="4"/>
    </row>
    <row r="487" spans="4:25" ht="18">
      <c r="D487" s="19"/>
      <c r="E487" s="19">
        <f t="shared" si="117"/>
        <v>0</v>
      </c>
      <c r="F487" s="19">
        <f t="shared" si="118"/>
        <v>0</v>
      </c>
      <c r="G487" s="4"/>
      <c r="H487" s="1">
        <f t="shared" si="119"/>
        <v>39</v>
      </c>
      <c r="I487" s="4">
        <v>456</v>
      </c>
      <c r="J487" s="4">
        <f t="shared" si="120"/>
        <v>0</v>
      </c>
      <c r="K487" s="11">
        <f t="shared" si="115"/>
        <v>0</v>
      </c>
      <c r="L487" s="11">
        <f t="shared" si="125"/>
        <v>0</v>
      </c>
      <c r="M487" s="11">
        <f t="shared" si="116"/>
        <v>0</v>
      </c>
      <c r="N487" s="11">
        <f t="shared" si="126"/>
        <v>0</v>
      </c>
      <c r="O487" s="11">
        <f t="shared" si="127"/>
        <v>0</v>
      </c>
      <c r="P487" s="11">
        <f t="shared" si="128"/>
        <v>0</v>
      </c>
      <c r="Q487" s="11"/>
      <c r="R487" s="11">
        <f t="shared" si="129"/>
        <v>0</v>
      </c>
      <c r="S487" s="11">
        <f t="shared" si="130"/>
        <v>0</v>
      </c>
      <c r="T487" s="11">
        <f t="shared" si="121"/>
        <v>0</v>
      </c>
      <c r="U487" s="11">
        <f t="shared" si="122"/>
        <v>0</v>
      </c>
      <c r="V487" s="11">
        <f t="shared" si="123"/>
        <v>0</v>
      </c>
      <c r="W487" s="11"/>
      <c r="X487" s="11">
        <f t="shared" si="124"/>
        <v>0</v>
      </c>
      <c r="Y487" s="4"/>
    </row>
    <row r="488" spans="4:25" ht="18">
      <c r="D488" s="19"/>
      <c r="E488" s="19">
        <f t="shared" si="117"/>
        <v>0</v>
      </c>
      <c r="F488" s="19">
        <f t="shared" si="118"/>
        <v>0</v>
      </c>
      <c r="G488" s="4"/>
      <c r="H488" s="1">
        <f t="shared" si="119"/>
        <v>39</v>
      </c>
      <c r="I488" s="4">
        <v>457</v>
      </c>
      <c r="J488" s="4">
        <f t="shared" si="120"/>
        <v>0</v>
      </c>
      <c r="K488" s="11">
        <f t="shared" si="115"/>
        <v>0</v>
      </c>
      <c r="L488" s="11">
        <f t="shared" si="125"/>
        <v>0</v>
      </c>
      <c r="M488" s="11">
        <f t="shared" si="116"/>
        <v>0</v>
      </c>
      <c r="N488" s="11">
        <f t="shared" si="126"/>
        <v>0</v>
      </c>
      <c r="O488" s="11">
        <f t="shared" si="127"/>
        <v>0</v>
      </c>
      <c r="P488" s="11">
        <f t="shared" si="128"/>
        <v>0</v>
      </c>
      <c r="Q488" s="11"/>
      <c r="R488" s="11">
        <f t="shared" si="129"/>
        <v>0</v>
      </c>
      <c r="S488" s="11">
        <f t="shared" si="130"/>
        <v>0</v>
      </c>
      <c r="T488" s="11">
        <f t="shared" si="121"/>
        <v>0</v>
      </c>
      <c r="U488" s="11">
        <f t="shared" si="122"/>
        <v>0</v>
      </c>
      <c r="V488" s="11">
        <f t="shared" si="123"/>
        <v>0</v>
      </c>
      <c r="W488" s="11"/>
      <c r="X488" s="11">
        <f t="shared" si="124"/>
        <v>0</v>
      </c>
      <c r="Y488" s="4"/>
    </row>
    <row r="489" spans="4:25" ht="18">
      <c r="D489" s="19"/>
      <c r="E489" s="19">
        <f t="shared" si="117"/>
        <v>0</v>
      </c>
      <c r="F489" s="19">
        <f t="shared" si="118"/>
        <v>0</v>
      </c>
      <c r="G489" s="4"/>
      <c r="H489" s="1">
        <f t="shared" si="119"/>
        <v>39</v>
      </c>
      <c r="I489" s="4">
        <v>458</v>
      </c>
      <c r="J489" s="4">
        <f t="shared" si="120"/>
        <v>0</v>
      </c>
      <c r="K489" s="11">
        <f t="shared" si="115"/>
        <v>0</v>
      </c>
      <c r="L489" s="11">
        <f t="shared" si="125"/>
        <v>0</v>
      </c>
      <c r="M489" s="11">
        <f t="shared" si="116"/>
        <v>0</v>
      </c>
      <c r="N489" s="11">
        <f t="shared" si="126"/>
        <v>0</v>
      </c>
      <c r="O489" s="11">
        <f t="shared" si="127"/>
        <v>0</v>
      </c>
      <c r="P489" s="11">
        <f t="shared" si="128"/>
        <v>0</v>
      </c>
      <c r="Q489" s="11"/>
      <c r="R489" s="11">
        <f t="shared" si="129"/>
        <v>0</v>
      </c>
      <c r="S489" s="11">
        <f t="shared" si="130"/>
        <v>0</v>
      </c>
      <c r="T489" s="11">
        <f t="shared" si="121"/>
        <v>0</v>
      </c>
      <c r="U489" s="11">
        <f t="shared" si="122"/>
        <v>0</v>
      </c>
      <c r="V489" s="11">
        <f t="shared" si="123"/>
        <v>0</v>
      </c>
      <c r="W489" s="11"/>
      <c r="X489" s="11">
        <f t="shared" si="124"/>
        <v>0</v>
      </c>
      <c r="Y489" s="4"/>
    </row>
    <row r="490" spans="4:25" ht="18">
      <c r="D490" s="19"/>
      <c r="E490" s="19">
        <f t="shared" si="117"/>
        <v>0</v>
      </c>
      <c r="F490" s="19">
        <f t="shared" si="118"/>
        <v>0</v>
      </c>
      <c r="G490" s="4"/>
      <c r="H490" s="1">
        <f t="shared" si="119"/>
        <v>39</v>
      </c>
      <c r="I490" s="4">
        <v>459</v>
      </c>
      <c r="J490" s="4">
        <f t="shared" si="120"/>
        <v>0</v>
      </c>
      <c r="K490" s="11">
        <f t="shared" si="115"/>
        <v>0</v>
      </c>
      <c r="L490" s="11">
        <f t="shared" si="125"/>
        <v>0</v>
      </c>
      <c r="M490" s="11">
        <f t="shared" si="116"/>
        <v>0</v>
      </c>
      <c r="N490" s="11">
        <f t="shared" si="126"/>
        <v>0</v>
      </c>
      <c r="O490" s="11">
        <f t="shared" si="127"/>
        <v>0</v>
      </c>
      <c r="P490" s="11">
        <f t="shared" si="128"/>
        <v>0</v>
      </c>
      <c r="Q490" s="11"/>
      <c r="R490" s="11">
        <f t="shared" si="129"/>
        <v>0</v>
      </c>
      <c r="S490" s="11">
        <f t="shared" si="130"/>
        <v>0</v>
      </c>
      <c r="T490" s="11">
        <f t="shared" si="121"/>
        <v>0</v>
      </c>
      <c r="U490" s="11">
        <f t="shared" si="122"/>
        <v>0</v>
      </c>
      <c r="V490" s="11">
        <f t="shared" si="123"/>
        <v>0</v>
      </c>
      <c r="W490" s="11"/>
      <c r="X490" s="11">
        <f t="shared" si="124"/>
        <v>0</v>
      </c>
      <c r="Y490" s="4"/>
    </row>
    <row r="491" spans="4:25" ht="18">
      <c r="D491" s="19"/>
      <c r="E491" s="19">
        <f t="shared" si="117"/>
        <v>0</v>
      </c>
      <c r="F491" s="19">
        <f t="shared" si="118"/>
        <v>0</v>
      </c>
      <c r="G491" s="4"/>
      <c r="H491" s="1">
        <f t="shared" si="119"/>
        <v>39</v>
      </c>
      <c r="I491" s="4">
        <v>460</v>
      </c>
      <c r="J491" s="4">
        <f t="shared" si="120"/>
        <v>0</v>
      </c>
      <c r="K491" s="11">
        <f t="shared" si="115"/>
        <v>0</v>
      </c>
      <c r="L491" s="11">
        <f t="shared" si="125"/>
        <v>0</v>
      </c>
      <c r="M491" s="11">
        <f t="shared" si="116"/>
        <v>0</v>
      </c>
      <c r="N491" s="11">
        <f t="shared" si="126"/>
        <v>0</v>
      </c>
      <c r="O491" s="11">
        <f t="shared" si="127"/>
        <v>0</v>
      </c>
      <c r="P491" s="11">
        <f t="shared" si="128"/>
        <v>0</v>
      </c>
      <c r="Q491" s="11"/>
      <c r="R491" s="11">
        <f t="shared" si="129"/>
        <v>0</v>
      </c>
      <c r="S491" s="11">
        <f t="shared" si="130"/>
        <v>0</v>
      </c>
      <c r="T491" s="11">
        <f t="shared" si="121"/>
        <v>0</v>
      </c>
      <c r="U491" s="11">
        <f t="shared" si="122"/>
        <v>0</v>
      </c>
      <c r="V491" s="11">
        <f t="shared" si="123"/>
        <v>0</v>
      </c>
      <c r="W491" s="11"/>
      <c r="X491" s="11">
        <f t="shared" si="124"/>
        <v>0</v>
      </c>
      <c r="Y491" s="4"/>
    </row>
    <row r="492" spans="4:25" ht="18">
      <c r="D492" s="20"/>
      <c r="E492" s="20"/>
      <c r="F492" s="20"/>
      <c r="G492" s="5"/>
      <c r="I492" s="5"/>
      <c r="J492" s="5"/>
      <c r="K492" s="12"/>
      <c r="L492" s="12"/>
      <c r="M492" s="12"/>
      <c r="N492" s="12"/>
      <c r="O492" s="12"/>
      <c r="P492" s="12"/>
      <c r="Q492" s="12"/>
      <c r="R492" s="12"/>
      <c r="S492" s="12"/>
      <c r="T492" s="5"/>
      <c r="U492" s="5"/>
      <c r="V492" s="5"/>
      <c r="W492" s="5"/>
      <c r="X492" s="5"/>
      <c r="Y492" s="5"/>
    </row>
  </sheetData>
  <mergeCells count="10">
    <mergeCell ref="R27:V27"/>
    <mergeCell ref="A13:E16"/>
    <mergeCell ref="A1:D1"/>
    <mergeCell ref="K27:P27"/>
    <mergeCell ref="A2:E2"/>
    <mergeCell ref="E1:G1"/>
    <mergeCell ref="D28:E28"/>
    <mergeCell ref="D27:G27"/>
    <mergeCell ref="A3:E3"/>
    <mergeCell ref="A4:E4"/>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AG77"/>
  <sheetViews>
    <sheetView tabSelected="1" workbookViewId="0" topLeftCell="A1">
      <selection activeCell="K26" sqref="K26:O26"/>
    </sheetView>
  </sheetViews>
  <sheetFormatPr defaultColWidth="12.796875" defaultRowHeight="15"/>
  <cols>
    <col min="1" max="1" width="7.8984375" style="1" bestFit="1" customWidth="1"/>
    <col min="2" max="2" width="4.8984375" style="1" bestFit="1" customWidth="1"/>
    <col min="3" max="3" width="4.09765625" style="1" bestFit="1" customWidth="1"/>
    <col min="4" max="4" width="1.8984375" style="1" bestFit="1" customWidth="1"/>
    <col min="5" max="5" width="7.09765625" style="1" bestFit="1" customWidth="1"/>
    <col min="6" max="6" width="1.8984375" style="1" bestFit="1" customWidth="1"/>
    <col min="7" max="7" width="7.09765625" style="1" bestFit="1" customWidth="1"/>
    <col min="8" max="8" width="1.8984375" style="1" bestFit="1" customWidth="1"/>
    <col min="9" max="9" width="7.09765625" style="1" bestFit="1" customWidth="1"/>
    <col min="10" max="10" width="1.8984375" style="1" bestFit="1" customWidth="1"/>
    <col min="11" max="11" width="7.09765625" style="1" bestFit="1" customWidth="1"/>
    <col min="12" max="12" width="1.8984375" style="1" bestFit="1" customWidth="1"/>
    <col min="13" max="13" width="7.09765625" style="1" bestFit="1" customWidth="1"/>
    <col min="14" max="14" width="1.8984375" style="1" bestFit="1" customWidth="1"/>
    <col min="15" max="15" width="7.09765625" style="1" bestFit="1" customWidth="1"/>
    <col min="16" max="16" width="1.8984375" style="1" bestFit="1" customWidth="1"/>
    <col min="17" max="17" width="7.09765625" style="1" bestFit="1" customWidth="1"/>
    <col min="18" max="18" width="1.8984375" style="1" bestFit="1" customWidth="1"/>
    <col min="19" max="19" width="7.09765625" style="1" bestFit="1" customWidth="1"/>
    <col min="20" max="20" width="1.8984375" style="1" bestFit="1" customWidth="1"/>
    <col min="21" max="21" width="7.09765625" style="1" bestFit="1" customWidth="1"/>
    <col min="22" max="22" width="1.8984375" style="1" bestFit="1" customWidth="1"/>
    <col min="23" max="23" width="7.09765625" style="1" bestFit="1" customWidth="1"/>
    <col min="24" max="24" width="1.8984375" style="1" bestFit="1" customWidth="1"/>
    <col min="25" max="25" width="7.09765625" style="1" customWidth="1"/>
    <col min="26" max="26" width="1.8984375" style="1" customWidth="1"/>
    <col min="27" max="27" width="7.09765625" style="1" customWidth="1"/>
    <col min="28" max="28" width="1.8984375" style="1" bestFit="1" customWidth="1"/>
    <col min="29" max="29" width="7.09765625" style="1" bestFit="1" customWidth="1"/>
    <col min="30" max="30" width="1.8984375" style="1" bestFit="1" customWidth="1"/>
    <col min="31" max="31" width="7.09765625" style="1" bestFit="1" customWidth="1"/>
    <col min="32" max="32" width="7.09765625" style="15" bestFit="1" customWidth="1"/>
    <col min="33" max="16384" width="12.59765625" style="1" customWidth="1"/>
  </cols>
  <sheetData>
    <row r="1" spans="4:33" ht="18">
      <c r="D1" s="1">
        <v>1</v>
      </c>
      <c r="F1" s="1">
        <v>1</v>
      </c>
      <c r="H1" s="1">
        <v>1</v>
      </c>
      <c r="J1" s="1">
        <v>1</v>
      </c>
      <c r="L1" s="1">
        <v>1</v>
      </c>
      <c r="N1" s="1">
        <v>1</v>
      </c>
      <c r="P1" s="1">
        <v>1</v>
      </c>
      <c r="R1" s="1">
        <v>1</v>
      </c>
      <c r="T1" s="1">
        <v>1</v>
      </c>
      <c r="V1" s="1">
        <v>1</v>
      </c>
      <c r="X1" s="1">
        <v>1</v>
      </c>
      <c r="Z1" s="1">
        <v>1</v>
      </c>
      <c r="AB1" s="1">
        <v>1</v>
      </c>
      <c r="AD1" s="1">
        <v>1</v>
      </c>
      <c r="AF1" s="1"/>
      <c r="AG1" s="15"/>
    </row>
    <row r="2" spans="32:33" ht="18">
      <c r="AF2" s="1"/>
      <c r="AG2" s="15"/>
    </row>
    <row r="3" spans="23:33" ht="18">
      <c r="W3" s="125" t="s">
        <v>2</v>
      </c>
      <c r="X3" s="125"/>
      <c r="Y3" s="125"/>
      <c r="Z3" s="125"/>
      <c r="AA3" s="125"/>
      <c r="AB3" s="125"/>
      <c r="AC3" s="125"/>
      <c r="AD3" s="125"/>
      <c r="AE3" s="125"/>
      <c r="AF3" s="1"/>
      <c r="AG3" s="15"/>
    </row>
    <row r="4" spans="23:33" ht="18">
      <c r="W4" s="125" t="s">
        <v>7</v>
      </c>
      <c r="X4" s="125"/>
      <c r="Y4" s="125"/>
      <c r="Z4" s="125"/>
      <c r="AA4" s="125"/>
      <c r="AB4" s="125"/>
      <c r="AC4" s="125"/>
      <c r="AD4" s="125"/>
      <c r="AE4" s="125"/>
      <c r="AF4" s="1"/>
      <c r="AG4" s="15"/>
    </row>
    <row r="5" spans="23:33" ht="18">
      <c r="W5" s="125" t="s">
        <v>3</v>
      </c>
      <c r="X5" s="125"/>
      <c r="Y5" s="125"/>
      <c r="Z5" s="125"/>
      <c r="AA5" s="125"/>
      <c r="AB5" s="125"/>
      <c r="AC5" s="125"/>
      <c r="AD5" s="125"/>
      <c r="AE5" s="125"/>
      <c r="AF5" s="1"/>
      <c r="AG5" s="15"/>
    </row>
    <row r="6" spans="23:33" ht="18">
      <c r="W6" s="125" t="s">
        <v>7</v>
      </c>
      <c r="X6" s="125"/>
      <c r="Y6" s="125"/>
      <c r="Z6" s="125"/>
      <c r="AA6" s="125"/>
      <c r="AB6" s="125"/>
      <c r="AC6" s="125"/>
      <c r="AD6" s="125"/>
      <c r="AE6" s="125"/>
      <c r="AF6" s="1"/>
      <c r="AG6" s="15"/>
    </row>
    <row r="7" spans="23:33" ht="18">
      <c r="W7" s="149"/>
      <c r="X7" s="149"/>
      <c r="Y7" s="149"/>
      <c r="Z7" s="149"/>
      <c r="AA7" s="149"/>
      <c r="AB7" s="149"/>
      <c r="AC7" s="149"/>
      <c r="AD7" s="149"/>
      <c r="AE7" s="149"/>
      <c r="AF7" s="1"/>
      <c r="AG7" s="15"/>
    </row>
    <row r="8" spans="23:33" ht="18">
      <c r="W8" s="149"/>
      <c r="X8" s="149"/>
      <c r="Y8" s="149"/>
      <c r="Z8" s="149"/>
      <c r="AA8" s="149"/>
      <c r="AB8" s="149"/>
      <c r="AC8" s="149"/>
      <c r="AD8" s="149"/>
      <c r="AE8" s="149"/>
      <c r="AF8" s="1"/>
      <c r="AG8" s="15"/>
    </row>
    <row r="9" spans="32:33" ht="18">
      <c r="AF9" s="1"/>
      <c r="AG9" s="15"/>
    </row>
    <row r="10" spans="32:33" ht="18">
      <c r="AF10" s="1"/>
      <c r="AG10" s="15"/>
    </row>
    <row r="11" spans="32:33" ht="18">
      <c r="AF11" s="1"/>
      <c r="AG11" s="15"/>
    </row>
    <row r="12" spans="32:33" ht="18">
      <c r="AF12" s="1"/>
      <c r="AG12" s="15"/>
    </row>
    <row r="13" spans="32:33" ht="18">
      <c r="AF13" s="1"/>
      <c r="AG13" s="15"/>
    </row>
    <row r="14" spans="32:33" ht="18">
      <c r="AF14" s="1"/>
      <c r="AG14" s="15"/>
    </row>
    <row r="15" spans="32:33" ht="18">
      <c r="AF15" s="1"/>
      <c r="AG15" s="15"/>
    </row>
    <row r="16" spans="32:33" ht="18">
      <c r="AF16" s="1"/>
      <c r="AG16" s="15"/>
    </row>
    <row r="17" spans="32:33" ht="18">
      <c r="AF17" s="1"/>
      <c r="AG17" s="15"/>
    </row>
    <row r="18" spans="32:33" ht="18">
      <c r="AF18" s="1"/>
      <c r="AG18" s="15"/>
    </row>
    <row r="19" spans="32:33" ht="18">
      <c r="AF19" s="1"/>
      <c r="AG19" s="15"/>
    </row>
    <row r="20" spans="32:33" ht="18">
      <c r="AF20" s="1"/>
      <c r="AG20" s="15"/>
    </row>
    <row r="21" spans="32:33" ht="18">
      <c r="AF21" s="1"/>
      <c r="AG21" s="15"/>
    </row>
    <row r="22" spans="32:33" ht="18">
      <c r="AF22" s="1"/>
      <c r="AG22" s="15"/>
    </row>
    <row r="23" spans="32:33" ht="18">
      <c r="AF23" s="1"/>
      <c r="AG23" s="15"/>
    </row>
    <row r="24" spans="32:33" ht="18">
      <c r="AF24" s="1"/>
      <c r="AG24" s="15"/>
    </row>
    <row r="25" spans="32:33" ht="18">
      <c r="AF25" s="1"/>
      <c r="AG25" s="15"/>
    </row>
    <row r="26" spans="2:29" ht="22.5">
      <c r="B26" s="152" t="s">
        <v>21</v>
      </c>
      <c r="C26" s="152"/>
      <c r="D26" s="152"/>
      <c r="E26" s="152"/>
      <c r="F26" s="152"/>
      <c r="G26" s="152"/>
      <c r="H26" s="152"/>
      <c r="I26" s="152"/>
      <c r="J26" s="152"/>
      <c r="K26" s="154" t="s">
        <v>33</v>
      </c>
      <c r="L26" s="154"/>
      <c r="M26" s="154"/>
      <c r="N26" s="154"/>
      <c r="O26" s="154"/>
      <c r="Q26" s="150" t="s">
        <v>5</v>
      </c>
      <c r="R26" s="150"/>
      <c r="S26" s="150"/>
      <c r="T26" s="150"/>
      <c r="U26" s="150"/>
      <c r="V26" s="150"/>
      <c r="W26" s="150"/>
      <c r="AC26" s="8" t="s">
        <v>29</v>
      </c>
    </row>
    <row r="27" spans="3:33" ht="18">
      <c r="C27" s="35">
        <v>0</v>
      </c>
      <c r="D27" s="148" t="s">
        <v>16</v>
      </c>
      <c r="E27" s="148"/>
      <c r="F27" s="38"/>
      <c r="G27" s="37">
        <v>0.04</v>
      </c>
      <c r="H27" s="153" t="s">
        <v>18</v>
      </c>
      <c r="I27" s="153"/>
      <c r="J27" s="38"/>
      <c r="K27" s="8">
        <v>10</v>
      </c>
      <c r="L27" s="149" t="s">
        <v>31</v>
      </c>
      <c r="M27" s="149"/>
      <c r="N27" s="38"/>
      <c r="O27" s="38"/>
      <c r="P27" s="38"/>
      <c r="Q27" s="150"/>
      <c r="R27" s="150"/>
      <c r="S27" s="150"/>
      <c r="T27" s="150"/>
      <c r="U27" s="150"/>
      <c r="V27" s="150"/>
      <c r="W27" s="150"/>
      <c r="AC27" s="150" t="s">
        <v>6</v>
      </c>
      <c r="AD27" s="150"/>
      <c r="AE27" s="150"/>
      <c r="AF27" s="1"/>
      <c r="AG27" s="15"/>
    </row>
    <row r="28" spans="2:33" ht="18">
      <c r="B28" s="97" t="s">
        <v>30</v>
      </c>
      <c r="C28" s="35">
        <v>12</v>
      </c>
      <c r="D28" s="148" t="s">
        <v>15</v>
      </c>
      <c r="E28" s="148"/>
      <c r="F28" s="38"/>
      <c r="G28" s="37"/>
      <c r="H28" s="153"/>
      <c r="I28" s="153"/>
      <c r="J28" s="39"/>
      <c r="K28" s="35">
        <v>5</v>
      </c>
      <c r="L28" s="148" t="s">
        <v>27</v>
      </c>
      <c r="M28" s="148"/>
      <c r="N28" s="38"/>
      <c r="O28" s="38"/>
      <c r="P28" s="38"/>
      <c r="AC28" s="151"/>
      <c r="AD28" s="151"/>
      <c r="AE28" s="151"/>
      <c r="AF28" s="1"/>
      <c r="AG28" s="15"/>
    </row>
    <row r="29" spans="2:33" ht="22.5">
      <c r="B29" s="2"/>
      <c r="C29" s="2"/>
      <c r="D29" s="2"/>
      <c r="E29" s="105">
        <f>K27*12</f>
        <v>120</v>
      </c>
      <c r="F29" s="106"/>
      <c r="G29" s="107" t="s">
        <v>28</v>
      </c>
      <c r="H29" s="108"/>
      <c r="I29" s="105">
        <f>E29+$K$28*12</f>
        <v>180</v>
      </c>
      <c r="J29" s="106"/>
      <c r="K29" s="107" t="s">
        <v>28</v>
      </c>
      <c r="L29" s="108"/>
      <c r="M29" s="109">
        <f>I29+$K$28*12</f>
        <v>240</v>
      </c>
      <c r="N29" s="106"/>
      <c r="O29" s="107" t="s">
        <v>28</v>
      </c>
      <c r="P29" s="108"/>
      <c r="Q29" s="105">
        <f>M29+$K$28*12</f>
        <v>300</v>
      </c>
      <c r="R29" s="106"/>
      <c r="S29" s="107" t="s">
        <v>28</v>
      </c>
      <c r="T29" s="108"/>
      <c r="U29" s="105">
        <f>Q29+$K$28*12</f>
        <v>360</v>
      </c>
      <c r="V29" s="106"/>
      <c r="W29" s="107" t="s">
        <v>28</v>
      </c>
      <c r="X29" s="108"/>
      <c r="Y29" s="105">
        <f>U29+$K$28*12</f>
        <v>420</v>
      </c>
      <c r="Z29" s="106"/>
      <c r="AA29" s="107" t="s">
        <v>28</v>
      </c>
      <c r="AB29" s="95"/>
      <c r="AC29" s="94">
        <v>144</v>
      </c>
      <c r="AD29" s="83"/>
      <c r="AE29" s="93" t="s">
        <v>28</v>
      </c>
      <c r="AF29" s="1"/>
      <c r="AG29" s="15"/>
    </row>
    <row r="30" spans="2:33" ht="18">
      <c r="B30" s="2"/>
      <c r="C30" s="2"/>
      <c r="D30" s="2"/>
      <c r="E30" s="92">
        <f>E29/12</f>
        <v>10</v>
      </c>
      <c r="F30" s="83"/>
      <c r="G30" s="93" t="s">
        <v>32</v>
      </c>
      <c r="H30" s="82"/>
      <c r="I30" s="92">
        <f>I29/12</f>
        <v>15</v>
      </c>
      <c r="J30" s="83"/>
      <c r="K30" s="93" t="s">
        <v>32</v>
      </c>
      <c r="L30" s="82"/>
      <c r="M30" s="92">
        <f>M29/12</f>
        <v>20</v>
      </c>
      <c r="N30" s="83"/>
      <c r="O30" s="93" t="s">
        <v>32</v>
      </c>
      <c r="P30" s="82"/>
      <c r="Q30" s="92">
        <f>Q29/12</f>
        <v>25</v>
      </c>
      <c r="R30" s="83"/>
      <c r="S30" s="93" t="s">
        <v>32</v>
      </c>
      <c r="T30" s="82"/>
      <c r="U30" s="92">
        <f>U29/12</f>
        <v>30</v>
      </c>
      <c r="V30" s="83"/>
      <c r="W30" s="93" t="s">
        <v>32</v>
      </c>
      <c r="X30" s="82"/>
      <c r="Y30" s="92">
        <f>Y29/12</f>
        <v>35</v>
      </c>
      <c r="Z30" s="83"/>
      <c r="AA30" s="93" t="s">
        <v>32</v>
      </c>
      <c r="AB30" s="95"/>
      <c r="AC30" s="92">
        <f>AC29/12</f>
        <v>12</v>
      </c>
      <c r="AD30" s="83"/>
      <c r="AE30" s="93" t="s">
        <v>32</v>
      </c>
      <c r="AF30" s="1"/>
      <c r="AG30" s="15"/>
    </row>
    <row r="31" spans="2:33" s="98" customFormat="1" ht="30.75">
      <c r="B31" s="99" t="s">
        <v>63</v>
      </c>
      <c r="C31" s="99" t="s">
        <v>10</v>
      </c>
      <c r="D31" s="99"/>
      <c r="E31" s="100" t="s">
        <v>11</v>
      </c>
      <c r="F31" s="101"/>
      <c r="G31" s="102" t="s">
        <v>12</v>
      </c>
      <c r="H31" s="103"/>
      <c r="I31" s="100" t="s">
        <v>11</v>
      </c>
      <c r="J31" s="101"/>
      <c r="K31" s="102" t="s">
        <v>12</v>
      </c>
      <c r="L31" s="103"/>
      <c r="M31" s="100" t="s">
        <v>11</v>
      </c>
      <c r="N31" s="101"/>
      <c r="O31" s="102" t="s">
        <v>12</v>
      </c>
      <c r="P31" s="103"/>
      <c r="Q31" s="100" t="s">
        <v>11</v>
      </c>
      <c r="R31" s="101"/>
      <c r="S31" s="102" t="s">
        <v>12</v>
      </c>
      <c r="T31" s="103"/>
      <c r="U31" s="100" t="s">
        <v>11</v>
      </c>
      <c r="V31" s="101"/>
      <c r="W31" s="102" t="s">
        <v>12</v>
      </c>
      <c r="X31" s="103"/>
      <c r="Y31" s="100" t="s">
        <v>11</v>
      </c>
      <c r="Z31" s="101"/>
      <c r="AA31" s="102" t="s">
        <v>12</v>
      </c>
      <c r="AB31" s="101"/>
      <c r="AC31" s="100" t="s">
        <v>11</v>
      </c>
      <c r="AD31" s="101"/>
      <c r="AE31" s="102" t="s">
        <v>12</v>
      </c>
      <c r="AG31" s="104"/>
    </row>
    <row r="32" spans="1:33" ht="18">
      <c r="A32" s="74"/>
      <c r="B32" s="77"/>
      <c r="C32" s="40"/>
      <c r="D32" s="40"/>
      <c r="E32" s="84">
        <f>SUM(E34:E69)</f>
        <v>1</v>
      </c>
      <c r="F32" s="61"/>
      <c r="G32" s="85"/>
      <c r="H32" s="6"/>
      <c r="I32" s="84">
        <f>SUM(I34:I69)</f>
        <v>1</v>
      </c>
      <c r="J32" s="61"/>
      <c r="K32" s="85"/>
      <c r="L32" s="6"/>
      <c r="M32" s="84">
        <f>SUM(M34:M69)</f>
        <v>0.9999999999999999</v>
      </c>
      <c r="N32" s="61"/>
      <c r="O32" s="85"/>
      <c r="P32" s="6"/>
      <c r="Q32" s="84">
        <f>SUM(Q34:Q69)</f>
        <v>1</v>
      </c>
      <c r="R32" s="61"/>
      <c r="S32" s="85"/>
      <c r="T32" s="6"/>
      <c r="U32" s="84">
        <f>SUM(U34:U69)</f>
        <v>1</v>
      </c>
      <c r="V32" s="61"/>
      <c r="W32" s="43"/>
      <c r="X32" s="6"/>
      <c r="Y32" s="84">
        <f>SUM(Y34:Y69)</f>
        <v>1</v>
      </c>
      <c r="Z32" s="61"/>
      <c r="AA32" s="43"/>
      <c r="AB32" s="61"/>
      <c r="AC32" s="84">
        <f>SUM(AC34:AC69)</f>
        <v>0.9999999999999999</v>
      </c>
      <c r="AD32" s="61"/>
      <c r="AE32" s="43"/>
      <c r="AF32" s="1"/>
      <c r="AG32" s="15"/>
    </row>
    <row r="33" spans="1:33" ht="18">
      <c r="A33" s="74"/>
      <c r="B33" s="78">
        <f>C33/12</f>
        <v>0</v>
      </c>
      <c r="C33" s="75">
        <v>0</v>
      </c>
      <c r="D33" s="75"/>
      <c r="E33" s="86">
        <v>0</v>
      </c>
      <c r="F33" s="87"/>
      <c r="G33" s="88">
        <v>0</v>
      </c>
      <c r="H33" s="76"/>
      <c r="I33" s="86">
        <v>0</v>
      </c>
      <c r="J33" s="87"/>
      <c r="K33" s="88">
        <v>0</v>
      </c>
      <c r="L33" s="76"/>
      <c r="M33" s="86">
        <v>0</v>
      </c>
      <c r="N33" s="87"/>
      <c r="O33" s="88">
        <v>0</v>
      </c>
      <c r="P33" s="76"/>
      <c r="Q33" s="86">
        <v>0</v>
      </c>
      <c r="R33" s="87"/>
      <c r="S33" s="88">
        <v>0</v>
      </c>
      <c r="T33" s="76"/>
      <c r="U33" s="86">
        <v>0</v>
      </c>
      <c r="V33" s="87"/>
      <c r="W33" s="88">
        <v>0</v>
      </c>
      <c r="X33" s="76"/>
      <c r="Y33" s="86">
        <v>0</v>
      </c>
      <c r="Z33" s="87"/>
      <c r="AA33" s="88">
        <v>0</v>
      </c>
      <c r="AB33" s="96"/>
      <c r="AC33" s="86">
        <v>0</v>
      </c>
      <c r="AD33" s="87"/>
      <c r="AE33" s="88">
        <v>0</v>
      </c>
      <c r="AF33" s="1"/>
      <c r="AG33" s="15"/>
    </row>
    <row r="34" spans="1:33" ht="18">
      <c r="A34" s="74"/>
      <c r="B34" s="79">
        <f aca="true" t="shared" si="0" ref="B34:B68">C34/12</f>
        <v>1</v>
      </c>
      <c r="C34" s="4">
        <f>C33+$C$28</f>
        <v>12</v>
      </c>
      <c r="D34" s="4"/>
      <c r="E34" s="47">
        <f>IF(C34&gt;$E$29,0,G34-G33)</f>
        <v>0.08295152284225306</v>
      </c>
      <c r="F34" s="48"/>
      <c r="G34" s="49">
        <f aca="true" t="shared" si="1" ref="G34:G68">IF(C34&lt;=$E$29,$G$74*((1-(1-$G$27/12)^C34)/(1-$G$27/12)^C34),0)</f>
        <v>0.08295152284225306</v>
      </c>
      <c r="H34" s="11"/>
      <c r="I34" s="47">
        <f>IF(C34&gt;$I$29,0,K34-K33)</f>
        <v>0.049615294866865535</v>
      </c>
      <c r="J34" s="48"/>
      <c r="K34" s="49">
        <f aca="true" t="shared" si="2" ref="K34:K68">IF(C34&lt;=$I$29,$K$74*((1-(1-$G$27/12)^C34)/(1-$G$27/12)^C34),0)</f>
        <v>0.049615294866865535</v>
      </c>
      <c r="L34" s="11"/>
      <c r="M34" s="47">
        <f>IF(C34&gt;$M$29,0,O34-O33)</f>
        <v>0.033276154344460476</v>
      </c>
      <c r="N34" s="48"/>
      <c r="O34" s="49">
        <f aca="true" t="shared" si="3" ref="O34:O68">IF(C34&lt;=$M$29,$O$74*((1-(1-$G$27/12)^C34)/(1-$G$27/12)^C34),0)</f>
        <v>0.033276154344460476</v>
      </c>
      <c r="P34" s="11"/>
      <c r="Q34" s="47">
        <f>IF(C34&gt;$Q$29,0,S34-S33)</f>
        <v>0.023728637761738842</v>
      </c>
      <c r="R34" s="48"/>
      <c r="S34" s="49">
        <f aca="true" t="shared" si="4" ref="S34:S68">IF(C34&lt;=$Q$29,$S$74*((1-(1-$G$27/12)^C34)/(1-$G$27/12)^C34),0)</f>
        <v>0.023728637761738842</v>
      </c>
      <c r="T34" s="11"/>
      <c r="U34" s="47">
        <f>IF(C34&gt;$U$29,0,W34-W33)</f>
        <v>0.00016078540355199717</v>
      </c>
      <c r="V34" s="48"/>
      <c r="W34" s="49">
        <f>IF(G34&lt;=$Q$29,$S$74*((1-(1-$G$27/12)^G34)/(1-$G$27/12)^G34),0)</f>
        <v>0.00016078540355199717</v>
      </c>
      <c r="X34" s="11"/>
      <c r="Y34" s="47">
        <f>IF(C34&gt;$Y$29,0,AA34-AA33)</f>
        <v>9.616425306731428E-05</v>
      </c>
      <c r="Z34" s="48"/>
      <c r="AA34" s="49">
        <f>IF(K34&lt;=$Q$29,$S$74*((1-(1-$G$27/12)^K34)/(1-$G$27/12)^K34),0)</f>
        <v>9.616425306731428E-05</v>
      </c>
      <c r="AB34" s="48"/>
      <c r="AC34" s="47">
        <f>IF(C34&gt;$AC$29,0,AE34-AE33)</f>
        <v>0.06621681435300052</v>
      </c>
      <c r="AD34" s="48"/>
      <c r="AE34" s="49">
        <f aca="true" t="shared" si="5" ref="AE34:AE68">IF(C34&lt;=$AC$29,$AE$74*((1-(1-$G$27/12)^C34)/(1-$G$27/12)^C34),0)</f>
        <v>0.06621681435300052</v>
      </c>
      <c r="AF34" s="1"/>
      <c r="AG34" s="15"/>
    </row>
    <row r="35" spans="1:33" ht="18">
      <c r="A35" s="74"/>
      <c r="B35" s="79">
        <f t="shared" si="0"/>
        <v>2</v>
      </c>
      <c r="C35" s="4">
        <f>C34+$C$28</f>
        <v>24</v>
      </c>
      <c r="D35" s="4"/>
      <c r="E35" s="47">
        <f aca="true" t="shared" si="6" ref="E35:E66">IF(C35&gt;$E$29,0,G35-G34)</f>
        <v>0.08634260751455479</v>
      </c>
      <c r="F35" s="48"/>
      <c r="G35" s="49">
        <f t="shared" si="1"/>
        <v>0.16929413035680785</v>
      </c>
      <c r="H35" s="11"/>
      <c r="I35" s="47">
        <f aca="true" t="shared" si="7" ref="I35:I66">IF(C35&gt;$I$29,0,K35-K34)</f>
        <v>0.05164358392256758</v>
      </c>
      <c r="J35" s="48"/>
      <c r="K35" s="49">
        <f t="shared" si="2"/>
        <v>0.10125887878943311</v>
      </c>
      <c r="L35" s="11"/>
      <c r="M35" s="47">
        <f aca="true" t="shared" si="8" ref="M35:M66">IF(C35&gt;$M$29,0,O35-O34)</f>
        <v>0.034636494131895554</v>
      </c>
      <c r="N35" s="48"/>
      <c r="O35" s="49">
        <f t="shared" si="3"/>
        <v>0.06791264847635603</v>
      </c>
      <c r="P35" s="11"/>
      <c r="Q35" s="47">
        <f aca="true" t="shared" si="9" ref="Q35:Q66">IF(C35&gt;$Q$29,0,S35-S34)</f>
        <v>0.02469867203056659</v>
      </c>
      <c r="R35" s="48"/>
      <c r="S35" s="49">
        <f t="shared" si="4"/>
        <v>0.04842730979230543</v>
      </c>
      <c r="T35" s="11"/>
      <c r="U35" s="47">
        <f aca="true" t="shared" si="10" ref="U35:U68">IF(C35&gt;$U$29,0,W35-W34)</f>
        <v>0.035696445079279215</v>
      </c>
      <c r="V35" s="48"/>
      <c r="W35" s="49">
        <f aca="true" t="shared" si="11" ref="W35:W68">IF(C35&lt;=$U$29,$W$74*((1-(1-$G$27/12)^C35)/(1-$G$27/12)^C35),0)</f>
        <v>0.03585723048283121</v>
      </c>
      <c r="X35" s="11"/>
      <c r="Y35" s="47">
        <f aca="true" t="shared" si="12" ref="Y35:Y68">IF(C35&gt;$Y$29,0,AA35-AA34)</f>
        <v>0.027127379065078037</v>
      </c>
      <c r="Z35" s="48"/>
      <c r="AA35" s="49">
        <f aca="true" t="shared" si="13" ref="AA35:AA68">IF(C35&lt;=$Y$29,$AA$74*((1-(1-$G$27/12)^C35)/(1-$G$27/12)^C35),0)</f>
        <v>0.02722354331814535</v>
      </c>
      <c r="AB35" s="48"/>
      <c r="AC35" s="47">
        <f aca="true" t="shared" si="14" ref="AC35:AC66">IF(C35&gt;$AC$29,0,AE35-AE34)</f>
        <v>0.0689237788125696</v>
      </c>
      <c r="AD35" s="48"/>
      <c r="AE35" s="49">
        <f t="shared" si="5"/>
        <v>0.13514059316557012</v>
      </c>
      <c r="AF35" s="1"/>
      <c r="AG35" s="15"/>
    </row>
    <row r="36" spans="1:33" ht="18">
      <c r="A36" s="74"/>
      <c r="B36" s="79">
        <f t="shared" si="0"/>
        <v>3</v>
      </c>
      <c r="C36" s="4">
        <f aca="true" t="shared" si="15" ref="C36:C66">C35+$C$28</f>
        <v>36</v>
      </c>
      <c r="D36" s="4"/>
      <c r="E36" s="47">
        <f t="shared" si="6"/>
        <v>0.08987232080825752</v>
      </c>
      <c r="F36" s="48"/>
      <c r="G36" s="49">
        <f t="shared" si="1"/>
        <v>0.25916645116506537</v>
      </c>
      <c r="H36" s="11"/>
      <c r="I36" s="47">
        <f t="shared" si="7"/>
        <v>0.053754790080838985</v>
      </c>
      <c r="J36" s="48"/>
      <c r="K36" s="49">
        <f t="shared" si="2"/>
        <v>0.1550136688702721</v>
      </c>
      <c r="L36" s="11"/>
      <c r="M36" s="47">
        <f t="shared" si="8"/>
        <v>0.03605244504308387</v>
      </c>
      <c r="N36" s="48"/>
      <c r="O36" s="49">
        <f t="shared" si="3"/>
        <v>0.1039650935194399</v>
      </c>
      <c r="P36" s="11"/>
      <c r="Q36" s="47">
        <f t="shared" si="9"/>
        <v>0.02570836160924185</v>
      </c>
      <c r="R36" s="48"/>
      <c r="S36" s="49">
        <f t="shared" si="4"/>
        <v>0.07413567140154728</v>
      </c>
      <c r="T36" s="11"/>
      <c r="U36" s="47">
        <f t="shared" si="10"/>
        <v>0.019035347028610358</v>
      </c>
      <c r="V36" s="48"/>
      <c r="W36" s="49">
        <f t="shared" si="11"/>
        <v>0.05489257751144157</v>
      </c>
      <c r="X36" s="11"/>
      <c r="Y36" s="47">
        <f t="shared" si="12"/>
        <v>0.014452025084799213</v>
      </c>
      <c r="Z36" s="48"/>
      <c r="AA36" s="49">
        <f t="shared" si="13"/>
        <v>0.04167556840294456</v>
      </c>
      <c r="AB36" s="48"/>
      <c r="AC36" s="47">
        <f t="shared" si="14"/>
        <v>0.07174140484136357</v>
      </c>
      <c r="AD36" s="48"/>
      <c r="AE36" s="49">
        <f t="shared" si="5"/>
        <v>0.2068819980069337</v>
      </c>
      <c r="AF36" s="1"/>
      <c r="AG36" s="15"/>
    </row>
    <row r="37" spans="1:33" ht="18">
      <c r="A37" s="74"/>
      <c r="B37" s="79">
        <f t="shared" si="0"/>
        <v>4</v>
      </c>
      <c r="C37" s="4">
        <f t="shared" si="15"/>
        <v>48</v>
      </c>
      <c r="D37" s="4"/>
      <c r="E37" s="47">
        <f t="shared" si="6"/>
        <v>0.0935463299055545</v>
      </c>
      <c r="F37" s="48"/>
      <c r="G37" s="49">
        <f t="shared" si="1"/>
        <v>0.3527127810706199</v>
      </c>
      <c r="H37" s="11"/>
      <c r="I37" s="47">
        <f t="shared" si="7"/>
        <v>0.055952303019240174</v>
      </c>
      <c r="J37" s="48"/>
      <c r="K37" s="49">
        <f t="shared" si="2"/>
        <v>0.21096597188951227</v>
      </c>
      <c r="L37" s="11"/>
      <c r="M37" s="47">
        <f t="shared" si="8"/>
        <v>0.037526280478475435</v>
      </c>
      <c r="N37" s="48"/>
      <c r="O37" s="49">
        <f t="shared" si="3"/>
        <v>0.14149137399791534</v>
      </c>
      <c r="P37" s="11"/>
      <c r="Q37" s="47">
        <f t="shared" si="9"/>
        <v>0.026759327619460607</v>
      </c>
      <c r="R37" s="48"/>
      <c r="S37" s="49">
        <f t="shared" si="4"/>
        <v>0.10089499902100789</v>
      </c>
      <c r="T37" s="11"/>
      <c r="U37" s="47">
        <f t="shared" si="10"/>
        <v>0.019813518077542405</v>
      </c>
      <c r="V37" s="48"/>
      <c r="W37" s="49">
        <f t="shared" si="11"/>
        <v>0.07470609558898397</v>
      </c>
      <c r="X37" s="11"/>
      <c r="Y37" s="47">
        <f t="shared" si="12"/>
        <v>0.015042828472965827</v>
      </c>
      <c r="Z37" s="48"/>
      <c r="AA37" s="49">
        <f t="shared" si="13"/>
        <v>0.05671839687591039</v>
      </c>
      <c r="AB37" s="48"/>
      <c r="AC37" s="47">
        <f t="shared" si="14"/>
        <v>0.07467421631957583</v>
      </c>
      <c r="AD37" s="48"/>
      <c r="AE37" s="49">
        <f t="shared" si="5"/>
        <v>0.2815562143265095</v>
      </c>
      <c r="AF37" s="1"/>
      <c r="AG37" s="15"/>
    </row>
    <row r="38" spans="1:33" ht="18">
      <c r="A38" s="74"/>
      <c r="B38" s="79">
        <f t="shared" si="0"/>
        <v>5</v>
      </c>
      <c r="C38" s="4">
        <f t="shared" si="15"/>
        <v>60</v>
      </c>
      <c r="D38" s="4"/>
      <c r="E38" s="47">
        <f t="shared" si="6"/>
        <v>0.09737053366485243</v>
      </c>
      <c r="F38" s="48"/>
      <c r="G38" s="49">
        <f t="shared" si="1"/>
        <v>0.4500833147354723</v>
      </c>
      <c r="H38" s="11"/>
      <c r="I38" s="47">
        <f t="shared" si="7"/>
        <v>0.05823965098643025</v>
      </c>
      <c r="J38" s="48"/>
      <c r="K38" s="49">
        <f t="shared" si="2"/>
        <v>0.2692056228759425</v>
      </c>
      <c r="L38" s="11"/>
      <c r="M38" s="47">
        <f t="shared" si="8"/>
        <v>0.03906036677585495</v>
      </c>
      <c r="N38" s="48"/>
      <c r="O38" s="49">
        <f t="shared" si="3"/>
        <v>0.1805517407737703</v>
      </c>
      <c r="P38" s="11"/>
      <c r="Q38" s="47">
        <f t="shared" si="9"/>
        <v>0.027853257454890215</v>
      </c>
      <c r="R38" s="48"/>
      <c r="S38" s="49">
        <f t="shared" si="4"/>
        <v>0.1287482564758981</v>
      </c>
      <c r="T38" s="11"/>
      <c r="U38" s="47">
        <f t="shared" si="10"/>
        <v>0.020623501006787795</v>
      </c>
      <c r="V38" s="48"/>
      <c r="W38" s="49">
        <f t="shared" si="11"/>
        <v>0.09532959659577177</v>
      </c>
      <c r="X38" s="11"/>
      <c r="Y38" s="47">
        <f t="shared" si="12"/>
        <v>0.01565778409180059</v>
      </c>
      <c r="Z38" s="48"/>
      <c r="AA38" s="49">
        <f t="shared" si="13"/>
        <v>0.07237618096771098</v>
      </c>
      <c r="AB38" s="48"/>
      <c r="AC38" s="47">
        <f t="shared" si="14"/>
        <v>0.07772692206506332</v>
      </c>
      <c r="AD38" s="48"/>
      <c r="AE38" s="49">
        <f t="shared" si="5"/>
        <v>0.35928313639157283</v>
      </c>
      <c r="AF38" s="1"/>
      <c r="AG38" s="15"/>
    </row>
    <row r="39" spans="1:33" ht="18">
      <c r="A39" s="74"/>
      <c r="B39" s="79">
        <f t="shared" si="0"/>
        <v>6</v>
      </c>
      <c r="C39" s="4">
        <f t="shared" si="15"/>
        <v>72</v>
      </c>
      <c r="D39" s="4"/>
      <c r="E39" s="47">
        <f t="shared" si="6"/>
        <v>0.10135107209176736</v>
      </c>
      <c r="F39" s="48"/>
      <c r="G39" s="49">
        <f t="shared" si="1"/>
        <v>0.5514343868272397</v>
      </c>
      <c r="H39" s="11"/>
      <c r="I39" s="47">
        <f t="shared" si="7"/>
        <v>0.06062050646699618</v>
      </c>
      <c r="J39" s="48"/>
      <c r="K39" s="49">
        <f t="shared" si="2"/>
        <v>0.3298261293429387</v>
      </c>
      <c r="L39" s="11"/>
      <c r="M39" s="47">
        <f t="shared" si="8"/>
        <v>0.04065716700964894</v>
      </c>
      <c r="N39" s="48"/>
      <c r="O39" s="49">
        <f t="shared" si="3"/>
        <v>0.22120890778341923</v>
      </c>
      <c r="P39" s="11"/>
      <c r="Q39" s="47">
        <f t="shared" si="9"/>
        <v>0.02899190749038824</v>
      </c>
      <c r="R39" s="48"/>
      <c r="S39" s="49">
        <f t="shared" si="4"/>
        <v>0.15774016396628635</v>
      </c>
      <c r="T39" s="11"/>
      <c r="U39" s="47">
        <f t="shared" si="10"/>
        <v>0.021466596296145016</v>
      </c>
      <c r="V39" s="48"/>
      <c r="W39" s="49">
        <f t="shared" si="11"/>
        <v>0.11679619289191678</v>
      </c>
      <c r="X39" s="11"/>
      <c r="Y39" s="47">
        <f t="shared" si="12"/>
        <v>0.016297879292185083</v>
      </c>
      <c r="Z39" s="48"/>
      <c r="AA39" s="49">
        <f t="shared" si="13"/>
        <v>0.08867406025989606</v>
      </c>
      <c r="AB39" s="48"/>
      <c r="AC39" s="47">
        <f t="shared" si="14"/>
        <v>0.08090442339365556</v>
      </c>
      <c r="AD39" s="48"/>
      <c r="AE39" s="49">
        <f t="shared" si="5"/>
        <v>0.4401875597852284</v>
      </c>
      <c r="AF39" s="1"/>
      <c r="AG39" s="15"/>
    </row>
    <row r="40" spans="1:33" ht="18">
      <c r="A40" s="74"/>
      <c r="B40" s="79">
        <f t="shared" si="0"/>
        <v>7</v>
      </c>
      <c r="C40" s="4">
        <f t="shared" si="15"/>
        <v>84</v>
      </c>
      <c r="D40" s="4"/>
      <c r="E40" s="47">
        <f t="shared" si="6"/>
        <v>0.1054943361973022</v>
      </c>
      <c r="F40" s="48"/>
      <c r="G40" s="49">
        <f t="shared" si="1"/>
        <v>0.6569287230245419</v>
      </c>
      <c r="H40" s="11"/>
      <c r="I40" s="47">
        <f t="shared" si="7"/>
        <v>0.063098692077866</v>
      </c>
      <c r="J40" s="48"/>
      <c r="K40" s="49">
        <f t="shared" si="2"/>
        <v>0.3929248214208047</v>
      </c>
      <c r="L40" s="11"/>
      <c r="M40" s="47">
        <f t="shared" si="8"/>
        <v>0.04231924494555167</v>
      </c>
      <c r="N40" s="48"/>
      <c r="O40" s="49">
        <f t="shared" si="3"/>
        <v>0.2635281527289709</v>
      </c>
      <c r="P40" s="11"/>
      <c r="Q40" s="47">
        <f t="shared" si="9"/>
        <v>0.03017710590197628</v>
      </c>
      <c r="R40" s="48"/>
      <c r="S40" s="49">
        <f t="shared" si="4"/>
        <v>0.18791726986826263</v>
      </c>
      <c r="T40" s="11"/>
      <c r="U40" s="47">
        <f t="shared" si="10"/>
        <v>0.022344157589441388</v>
      </c>
      <c r="V40" s="48"/>
      <c r="W40" s="49">
        <f t="shared" si="11"/>
        <v>0.13914035048135817</v>
      </c>
      <c r="X40" s="11"/>
      <c r="Y40" s="47">
        <f t="shared" si="12"/>
        <v>0.01696414178821974</v>
      </c>
      <c r="Z40" s="48"/>
      <c r="AA40" s="49">
        <f t="shared" si="13"/>
        <v>0.1056382020481158</v>
      </c>
      <c r="AB40" s="48"/>
      <c r="AC40" s="47">
        <f t="shared" si="14"/>
        <v>0.08421182198853583</v>
      </c>
      <c r="AD40" s="48"/>
      <c r="AE40" s="49">
        <f t="shared" si="5"/>
        <v>0.5243993817737642</v>
      </c>
      <c r="AF40" s="1"/>
      <c r="AG40" s="15"/>
    </row>
    <row r="41" spans="1:33" ht="18">
      <c r="A41" s="74"/>
      <c r="B41" s="79">
        <f t="shared" si="0"/>
        <v>8</v>
      </c>
      <c r="C41" s="4">
        <f t="shared" si="15"/>
        <v>96</v>
      </c>
      <c r="D41" s="4"/>
      <c r="E41" s="47">
        <f t="shared" si="6"/>
        <v>0.10980697825902375</v>
      </c>
      <c r="F41" s="48"/>
      <c r="G41" s="49">
        <f t="shared" si="1"/>
        <v>0.7667357012835656</v>
      </c>
      <c r="H41" s="11"/>
      <c r="I41" s="47">
        <f t="shared" si="7"/>
        <v>0.06567818670576414</v>
      </c>
      <c r="J41" s="48"/>
      <c r="K41" s="49">
        <f t="shared" si="2"/>
        <v>0.45860300812656885</v>
      </c>
      <c r="L41" s="11"/>
      <c r="M41" s="47">
        <f t="shared" si="8"/>
        <v>0.04404926915681495</v>
      </c>
      <c r="N41" s="48"/>
      <c r="O41" s="49">
        <f t="shared" si="3"/>
        <v>0.30757742188578585</v>
      </c>
      <c r="P41" s="11"/>
      <c r="Q41" s="47">
        <f t="shared" si="9"/>
        <v>0.03141075560209375</v>
      </c>
      <c r="R41" s="48"/>
      <c r="S41" s="49">
        <f t="shared" si="4"/>
        <v>0.21932802547035637</v>
      </c>
      <c r="T41" s="11"/>
      <c r="U41" s="47">
        <f t="shared" si="10"/>
        <v>0.023257593867894638</v>
      </c>
      <c r="V41" s="48"/>
      <c r="W41" s="49">
        <f t="shared" si="11"/>
        <v>0.1623979443492528</v>
      </c>
      <c r="X41" s="11"/>
      <c r="Y41" s="47">
        <f t="shared" si="12"/>
        <v>0.017657641307284505</v>
      </c>
      <c r="Z41" s="48"/>
      <c r="AA41" s="49">
        <f t="shared" si="13"/>
        <v>0.12329584335540031</v>
      </c>
      <c r="AB41" s="48"/>
      <c r="AC41" s="47">
        <f t="shared" si="14"/>
        <v>0.08765442809131985</v>
      </c>
      <c r="AD41" s="48"/>
      <c r="AE41" s="49">
        <f t="shared" si="5"/>
        <v>0.6120538098650841</v>
      </c>
      <c r="AF41" s="1"/>
      <c r="AG41" s="15"/>
    </row>
    <row r="42" spans="1:33" ht="18">
      <c r="A42" s="74"/>
      <c r="B42" s="79">
        <f t="shared" si="0"/>
        <v>9</v>
      </c>
      <c r="C42" s="4">
        <f t="shared" si="15"/>
        <v>108</v>
      </c>
      <c r="D42" s="4"/>
      <c r="E42" s="47">
        <f t="shared" si="6"/>
        <v>0.11429592250172371</v>
      </c>
      <c r="F42" s="48"/>
      <c r="G42" s="49">
        <f t="shared" si="1"/>
        <v>0.8810316237852893</v>
      </c>
      <c r="H42" s="11"/>
      <c r="I42" s="47">
        <f t="shared" si="7"/>
        <v>0.0683631318955713</v>
      </c>
      <c r="J42" s="48"/>
      <c r="K42" s="49">
        <f t="shared" si="2"/>
        <v>0.5269661400221402</v>
      </c>
      <c r="L42" s="11"/>
      <c r="M42" s="47">
        <f t="shared" si="8"/>
        <v>0.04585001730881483</v>
      </c>
      <c r="N42" s="48"/>
      <c r="O42" s="49">
        <f t="shared" si="3"/>
        <v>0.3534274391946007</v>
      </c>
      <c r="P42" s="11"/>
      <c r="Q42" s="47">
        <f t="shared" si="9"/>
        <v>0.03269483729484615</v>
      </c>
      <c r="R42" s="48"/>
      <c r="S42" s="49">
        <f t="shared" si="4"/>
        <v>0.2520228627652025</v>
      </c>
      <c r="T42" s="11"/>
      <c r="U42" s="47">
        <f t="shared" si="10"/>
        <v>0.024208371712323318</v>
      </c>
      <c r="V42" s="48"/>
      <c r="W42" s="49">
        <f t="shared" si="11"/>
        <v>0.18660631606157613</v>
      </c>
      <c r="X42" s="11"/>
      <c r="Y42" s="47">
        <f t="shared" si="12"/>
        <v>0.018379491307555174</v>
      </c>
      <c r="Z42" s="48"/>
      <c r="AA42" s="49">
        <f t="shared" si="13"/>
        <v>0.14167533466295548</v>
      </c>
      <c r="AB42" s="48"/>
      <c r="AC42" s="47">
        <f t="shared" si="14"/>
        <v>0.09123776902799063</v>
      </c>
      <c r="AD42" s="48"/>
      <c r="AE42" s="49">
        <f t="shared" si="5"/>
        <v>0.7032915788930747</v>
      </c>
      <c r="AF42" s="1"/>
      <c r="AG42" s="15"/>
    </row>
    <row r="43" spans="1:33" ht="18">
      <c r="A43" s="74"/>
      <c r="B43" s="79">
        <f t="shared" si="0"/>
        <v>10</v>
      </c>
      <c r="C43" s="4">
        <f t="shared" si="15"/>
        <v>120</v>
      </c>
      <c r="D43" s="4"/>
      <c r="E43" s="47">
        <f t="shared" si="6"/>
        <v>0.11896837621471068</v>
      </c>
      <c r="F43" s="48"/>
      <c r="G43" s="49">
        <f t="shared" si="1"/>
        <v>1</v>
      </c>
      <c r="H43" s="11"/>
      <c r="I43" s="47">
        <f t="shared" si="7"/>
        <v>0.0711578384998427</v>
      </c>
      <c r="J43" s="48"/>
      <c r="K43" s="49">
        <f t="shared" si="2"/>
        <v>0.5981239785219828</v>
      </c>
      <c r="L43" s="11"/>
      <c r="M43" s="47">
        <f t="shared" si="8"/>
        <v>0.04772438061877332</v>
      </c>
      <c r="N43" s="48"/>
      <c r="O43" s="49">
        <f t="shared" si="3"/>
        <v>0.401151819813374</v>
      </c>
      <c r="P43" s="11"/>
      <c r="Q43" s="47">
        <f t="shared" si="9"/>
        <v>0.0340314126561545</v>
      </c>
      <c r="R43" s="48"/>
      <c r="S43" s="49">
        <f t="shared" si="4"/>
        <v>0.28605427542135703</v>
      </c>
      <c r="T43" s="11"/>
      <c r="U43" s="47">
        <f t="shared" si="10"/>
        <v>0.0251980176578373</v>
      </c>
      <c r="V43" s="48"/>
      <c r="W43" s="49">
        <f t="shared" si="11"/>
        <v>0.21180433371941343</v>
      </c>
      <c r="X43" s="11"/>
      <c r="Y43" s="47">
        <f t="shared" si="12"/>
        <v>0.019130850765732704</v>
      </c>
      <c r="Z43" s="48"/>
      <c r="AA43" s="49">
        <f t="shared" si="13"/>
        <v>0.1608061854286882</v>
      </c>
      <c r="AB43" s="48"/>
      <c r="AC43" s="47">
        <f t="shared" si="14"/>
        <v>0.09496759808338018</v>
      </c>
      <c r="AD43" s="48"/>
      <c r="AE43" s="49">
        <f t="shared" si="5"/>
        <v>0.7982591769764549</v>
      </c>
      <c r="AF43" s="1"/>
      <c r="AG43" s="15"/>
    </row>
    <row r="44" spans="2:33" ht="18">
      <c r="B44" s="79">
        <f t="shared" si="0"/>
        <v>11</v>
      </c>
      <c r="C44" s="4">
        <f t="shared" si="15"/>
        <v>132</v>
      </c>
      <c r="D44" s="4"/>
      <c r="E44" s="47">
        <f t="shared" si="6"/>
        <v>0</v>
      </c>
      <c r="F44" s="48"/>
      <c r="G44" s="49">
        <f t="shared" si="1"/>
        <v>0</v>
      </c>
      <c r="H44" s="11"/>
      <c r="I44" s="47">
        <f t="shared" si="7"/>
        <v>0.07406679360015889</v>
      </c>
      <c r="J44" s="48"/>
      <c r="K44" s="49">
        <f t="shared" si="2"/>
        <v>0.6721907721221417</v>
      </c>
      <c r="L44" s="11"/>
      <c r="M44" s="47">
        <f t="shared" si="8"/>
        <v>0.04967536849779258</v>
      </c>
      <c r="N44" s="48"/>
      <c r="O44" s="49">
        <f t="shared" si="3"/>
        <v>0.4508271883111666</v>
      </c>
      <c r="P44" s="11"/>
      <c r="Q44" s="47">
        <f t="shared" si="9"/>
        <v>0.035422627643907356</v>
      </c>
      <c r="R44" s="48"/>
      <c r="S44" s="49">
        <f t="shared" si="4"/>
        <v>0.3214769030652644</v>
      </c>
      <c r="T44" s="11"/>
      <c r="U44" s="47">
        <f t="shared" si="10"/>
        <v>0.02622812064478766</v>
      </c>
      <c r="V44" s="48"/>
      <c r="W44" s="49">
        <f t="shared" si="11"/>
        <v>0.2380324543642011</v>
      </c>
      <c r="X44" s="11"/>
      <c r="Y44" s="47">
        <f t="shared" si="12"/>
        <v>0.019912926037854495</v>
      </c>
      <c r="Z44" s="48"/>
      <c r="AA44" s="49">
        <f t="shared" si="13"/>
        <v>0.18071911146654268</v>
      </c>
      <c r="AB44" s="48"/>
      <c r="AC44" s="47">
        <f t="shared" si="14"/>
        <v>0.09884990373843505</v>
      </c>
      <c r="AD44" s="48"/>
      <c r="AE44" s="49">
        <f t="shared" si="5"/>
        <v>0.8971090807148899</v>
      </c>
      <c r="AF44" s="1"/>
      <c r="AG44" s="15"/>
    </row>
    <row r="45" spans="2:33" ht="18">
      <c r="B45" s="79">
        <f t="shared" si="0"/>
        <v>12</v>
      </c>
      <c r="C45" s="4">
        <f t="shared" si="15"/>
        <v>144</v>
      </c>
      <c r="D45" s="4"/>
      <c r="E45" s="47">
        <f t="shared" si="6"/>
        <v>0</v>
      </c>
      <c r="F45" s="48"/>
      <c r="G45" s="49">
        <f t="shared" si="1"/>
        <v>0</v>
      </c>
      <c r="H45" s="11"/>
      <c r="I45" s="47">
        <f t="shared" si="7"/>
        <v>0.07709466771142359</v>
      </c>
      <c r="J45" s="48"/>
      <c r="K45" s="49">
        <f t="shared" si="2"/>
        <v>0.7492854398335653</v>
      </c>
      <c r="L45" s="11"/>
      <c r="M45" s="47">
        <f t="shared" si="8"/>
        <v>0.05170611338265935</v>
      </c>
      <c r="N45" s="48"/>
      <c r="O45" s="49">
        <f t="shared" si="3"/>
        <v>0.5025333016938259</v>
      </c>
      <c r="P45" s="11"/>
      <c r="Q45" s="47">
        <f t="shared" si="9"/>
        <v>0.036870715943435495</v>
      </c>
      <c r="R45" s="48"/>
      <c r="S45" s="49">
        <f t="shared" si="4"/>
        <v>0.3583476190086999</v>
      </c>
      <c r="T45" s="11"/>
      <c r="U45" s="47">
        <f t="shared" si="10"/>
        <v>0.02730033456991307</v>
      </c>
      <c r="V45" s="48"/>
      <c r="W45" s="49">
        <f t="shared" si="11"/>
        <v>0.26533278893411416</v>
      </c>
      <c r="X45" s="11"/>
      <c r="Y45" s="47">
        <f t="shared" si="12"/>
        <v>0.020726972796176968</v>
      </c>
      <c r="Z45" s="48"/>
      <c r="AA45" s="49">
        <f t="shared" si="13"/>
        <v>0.20144608426271965</v>
      </c>
      <c r="AB45" s="48"/>
      <c r="AC45" s="47">
        <f t="shared" si="14"/>
        <v>0.10289091928510996</v>
      </c>
      <c r="AD45" s="48"/>
      <c r="AE45" s="49">
        <f t="shared" si="5"/>
        <v>0.9999999999999999</v>
      </c>
      <c r="AF45" s="1"/>
      <c r="AG45" s="15"/>
    </row>
    <row r="46" spans="2:33" ht="18">
      <c r="B46" s="79">
        <f t="shared" si="0"/>
        <v>13</v>
      </c>
      <c r="C46" s="4">
        <f t="shared" si="15"/>
        <v>156</v>
      </c>
      <c r="D46" s="4"/>
      <c r="E46" s="47">
        <f t="shared" si="6"/>
        <v>0</v>
      </c>
      <c r="F46" s="48"/>
      <c r="G46" s="49">
        <f t="shared" si="1"/>
        <v>0</v>
      </c>
      <c r="H46" s="11"/>
      <c r="I46" s="47">
        <f t="shared" si="7"/>
        <v>0.08024632228067785</v>
      </c>
      <c r="J46" s="48"/>
      <c r="K46" s="49">
        <f t="shared" si="2"/>
        <v>0.8295317621142432</v>
      </c>
      <c r="L46" s="11"/>
      <c r="M46" s="47">
        <f t="shared" si="8"/>
        <v>0.05381987576517355</v>
      </c>
      <c r="N46" s="48"/>
      <c r="O46" s="49">
        <f t="shared" si="3"/>
        <v>0.5563531774589995</v>
      </c>
      <c r="P46" s="11"/>
      <c r="Q46" s="47">
        <f t="shared" si="9"/>
        <v>0.03837800255383733</v>
      </c>
      <c r="R46" s="48"/>
      <c r="S46" s="49">
        <f t="shared" si="4"/>
        <v>0.3967256215625372</v>
      </c>
      <c r="T46" s="11"/>
      <c r="U46" s="47">
        <f t="shared" si="10"/>
        <v>0.028416380941777675</v>
      </c>
      <c r="V46" s="48"/>
      <c r="W46" s="49">
        <f t="shared" si="11"/>
        <v>0.29374916987589184</v>
      </c>
      <c r="X46" s="11"/>
      <c r="Y46" s="47">
        <f t="shared" si="12"/>
        <v>0.021574298045238277</v>
      </c>
      <c r="Z46" s="48"/>
      <c r="AA46" s="49">
        <f t="shared" si="13"/>
        <v>0.22302038230795793</v>
      </c>
      <c r="AB46" s="48"/>
      <c r="AC46" s="47">
        <f t="shared" si="14"/>
        <v>0</v>
      </c>
      <c r="AD46" s="48"/>
      <c r="AE46" s="49">
        <f t="shared" si="5"/>
        <v>0</v>
      </c>
      <c r="AF46" s="1"/>
      <c r="AG46" s="15"/>
    </row>
    <row r="47" spans="2:33" ht="18">
      <c r="B47" s="79">
        <f t="shared" si="0"/>
        <v>14</v>
      </c>
      <c r="C47" s="4">
        <f t="shared" si="15"/>
        <v>168</v>
      </c>
      <c r="D47" s="4"/>
      <c r="E47" s="47">
        <f t="shared" si="6"/>
        <v>0</v>
      </c>
      <c r="F47" s="48"/>
      <c r="G47" s="49">
        <f t="shared" si="1"/>
        <v>0</v>
      </c>
      <c r="H47" s="11"/>
      <c r="I47" s="47">
        <f t="shared" si="7"/>
        <v>0.08352681749246715</v>
      </c>
      <c r="J47" s="48"/>
      <c r="K47" s="49">
        <f t="shared" si="2"/>
        <v>0.9130585796067103</v>
      </c>
      <c r="L47" s="11"/>
      <c r="M47" s="47">
        <f t="shared" si="8"/>
        <v>0.056020049427079166</v>
      </c>
      <c r="N47" s="48"/>
      <c r="O47" s="49">
        <f t="shared" si="3"/>
        <v>0.6123732268860786</v>
      </c>
      <c r="P47" s="11"/>
      <c r="Q47" s="47">
        <f t="shared" si="9"/>
        <v>0.03994690752091534</v>
      </c>
      <c r="R47" s="48"/>
      <c r="S47" s="49">
        <f t="shared" si="4"/>
        <v>0.43667252908345255</v>
      </c>
      <c r="T47" s="11"/>
      <c r="U47" s="47">
        <f t="shared" si="10"/>
        <v>0.02957805164476418</v>
      </c>
      <c r="V47" s="48"/>
      <c r="W47" s="49">
        <f t="shared" si="11"/>
        <v>0.323327221520656</v>
      </c>
      <c r="X47" s="11"/>
      <c r="Y47" s="47">
        <f t="shared" si="12"/>
        <v>0.02245626222033867</v>
      </c>
      <c r="Z47" s="48"/>
      <c r="AA47" s="49">
        <f t="shared" si="13"/>
        <v>0.2454766445282966</v>
      </c>
      <c r="AB47" s="48"/>
      <c r="AC47" s="47">
        <f t="shared" si="14"/>
        <v>0</v>
      </c>
      <c r="AD47" s="48"/>
      <c r="AE47" s="49">
        <f t="shared" si="5"/>
        <v>0</v>
      </c>
      <c r="AF47" s="1"/>
      <c r="AG47" s="15"/>
    </row>
    <row r="48" spans="2:33" ht="18">
      <c r="B48" s="79">
        <f t="shared" si="0"/>
        <v>15</v>
      </c>
      <c r="C48" s="4">
        <f t="shared" si="15"/>
        <v>180</v>
      </c>
      <c r="D48" s="4"/>
      <c r="E48" s="47">
        <f t="shared" si="6"/>
        <v>0</v>
      </c>
      <c r="F48" s="48"/>
      <c r="G48" s="49">
        <f t="shared" si="1"/>
        <v>0</v>
      </c>
      <c r="H48" s="11"/>
      <c r="I48" s="47">
        <f t="shared" si="7"/>
        <v>0.08694142039328967</v>
      </c>
      <c r="J48" s="48"/>
      <c r="K48" s="49">
        <f t="shared" si="2"/>
        <v>1</v>
      </c>
      <c r="L48" s="11"/>
      <c r="M48" s="47">
        <f t="shared" si="8"/>
        <v>0.05831016688899715</v>
      </c>
      <c r="N48" s="48"/>
      <c r="O48" s="49">
        <f t="shared" si="3"/>
        <v>0.6706833937750758</v>
      </c>
      <c r="P48" s="11"/>
      <c r="Q48" s="47">
        <f t="shared" si="9"/>
        <v>0.04157994982271401</v>
      </c>
      <c r="R48" s="48"/>
      <c r="S48" s="49">
        <f t="shared" si="4"/>
        <v>0.47825247890616657</v>
      </c>
      <c r="T48" s="11"/>
      <c r="U48" s="47">
        <f t="shared" si="10"/>
        <v>0.030787211816058924</v>
      </c>
      <c r="V48" s="48"/>
      <c r="W48" s="49">
        <f t="shared" si="11"/>
        <v>0.35411443333671494</v>
      </c>
      <c r="X48" s="11"/>
      <c r="Y48" s="47">
        <f t="shared" si="12"/>
        <v>0.023374281371806027</v>
      </c>
      <c r="Z48" s="48"/>
      <c r="AA48" s="49">
        <f t="shared" si="13"/>
        <v>0.2688509259001026</v>
      </c>
      <c r="AB48" s="48"/>
      <c r="AC48" s="47">
        <f t="shared" si="14"/>
        <v>0</v>
      </c>
      <c r="AD48" s="48"/>
      <c r="AE48" s="49">
        <f t="shared" si="5"/>
        <v>0</v>
      </c>
      <c r="AF48" s="1"/>
      <c r="AG48" s="15"/>
    </row>
    <row r="49" spans="2:33" ht="18">
      <c r="B49" s="79">
        <f t="shared" si="0"/>
        <v>16</v>
      </c>
      <c r="C49" s="4">
        <f t="shared" si="15"/>
        <v>192</v>
      </c>
      <c r="D49" s="4"/>
      <c r="E49" s="47">
        <f t="shared" si="6"/>
        <v>0</v>
      </c>
      <c r="F49" s="48"/>
      <c r="G49" s="49">
        <f t="shared" si="1"/>
        <v>0</v>
      </c>
      <c r="H49" s="11"/>
      <c r="I49" s="47">
        <f t="shared" si="7"/>
        <v>0</v>
      </c>
      <c r="J49" s="48"/>
      <c r="K49" s="49">
        <f t="shared" si="2"/>
        <v>0</v>
      </c>
      <c r="L49" s="11"/>
      <c r="M49" s="47">
        <f t="shared" si="8"/>
        <v>0.06069390508211836</v>
      </c>
      <c r="N49" s="48"/>
      <c r="O49" s="49">
        <f t="shared" si="3"/>
        <v>0.7313772988571942</v>
      </c>
      <c r="P49" s="11"/>
      <c r="Q49" s="47">
        <f t="shared" si="9"/>
        <v>0.04327975141390389</v>
      </c>
      <c r="R49" s="48"/>
      <c r="S49" s="49">
        <f t="shared" si="4"/>
        <v>0.5215322303200705</v>
      </c>
      <c r="T49" s="11"/>
      <c r="U49" s="47">
        <f t="shared" si="10"/>
        <v>0.032045802840251325</v>
      </c>
      <c r="V49" s="48"/>
      <c r="W49" s="49">
        <f t="shared" si="11"/>
        <v>0.38616023617696627</v>
      </c>
      <c r="X49" s="11"/>
      <c r="Y49" s="47">
        <f t="shared" si="12"/>
        <v>0.024329829438557438</v>
      </c>
      <c r="Z49" s="48"/>
      <c r="AA49" s="49">
        <f t="shared" si="13"/>
        <v>0.29318075533866006</v>
      </c>
      <c r="AB49" s="48"/>
      <c r="AC49" s="47">
        <f t="shared" si="14"/>
        <v>0</v>
      </c>
      <c r="AD49" s="48"/>
      <c r="AE49" s="49">
        <f t="shared" si="5"/>
        <v>0</v>
      </c>
      <c r="AF49" s="1"/>
      <c r="AG49" s="15"/>
    </row>
    <row r="50" spans="2:33" ht="18">
      <c r="B50" s="79">
        <f t="shared" si="0"/>
        <v>17</v>
      </c>
      <c r="C50" s="4">
        <f t="shared" si="15"/>
        <v>204</v>
      </c>
      <c r="D50" s="4"/>
      <c r="E50" s="47">
        <f t="shared" si="6"/>
        <v>0</v>
      </c>
      <c r="F50" s="48"/>
      <c r="G50" s="49">
        <f t="shared" si="1"/>
        <v>0</v>
      </c>
      <c r="H50" s="11"/>
      <c r="I50" s="47">
        <f t="shared" si="7"/>
        <v>0</v>
      </c>
      <c r="J50" s="48"/>
      <c r="K50" s="49">
        <f t="shared" si="2"/>
        <v>0</v>
      </c>
      <c r="L50" s="11"/>
      <c r="M50" s="47">
        <f t="shared" si="8"/>
        <v>0.06317509125175091</v>
      </c>
      <c r="N50" s="48"/>
      <c r="O50" s="49">
        <f t="shared" si="3"/>
        <v>0.7945523901089451</v>
      </c>
      <c r="P50" s="11"/>
      <c r="Q50" s="47">
        <f t="shared" si="9"/>
        <v>0.04504904143549693</v>
      </c>
      <c r="R50" s="48"/>
      <c r="S50" s="49">
        <f t="shared" si="4"/>
        <v>0.5665812717555674</v>
      </c>
      <c r="T50" s="11"/>
      <c r="U50" s="47">
        <f t="shared" si="10"/>
        <v>0.03335584546635062</v>
      </c>
      <c r="V50" s="48"/>
      <c r="W50" s="49">
        <f t="shared" si="11"/>
        <v>0.4195160816433169</v>
      </c>
      <c r="X50" s="11"/>
      <c r="Y50" s="47">
        <f t="shared" si="12"/>
        <v>0.025324440614602095</v>
      </c>
      <c r="Z50" s="48"/>
      <c r="AA50" s="49">
        <f t="shared" si="13"/>
        <v>0.31850519595326215</v>
      </c>
      <c r="AB50" s="48"/>
      <c r="AC50" s="47">
        <f t="shared" si="14"/>
        <v>0</v>
      </c>
      <c r="AD50" s="48"/>
      <c r="AE50" s="49">
        <f t="shared" si="5"/>
        <v>0</v>
      </c>
      <c r="AF50" s="1"/>
      <c r="AG50" s="15"/>
    </row>
    <row r="51" spans="2:33" ht="18">
      <c r="B51" s="79">
        <f t="shared" si="0"/>
        <v>18</v>
      </c>
      <c r="C51" s="4">
        <f t="shared" si="15"/>
        <v>216</v>
      </c>
      <c r="D51" s="4"/>
      <c r="E51" s="47">
        <f t="shared" si="6"/>
        <v>0</v>
      </c>
      <c r="F51" s="48"/>
      <c r="G51" s="49">
        <f t="shared" si="1"/>
        <v>0</v>
      </c>
      <c r="H51" s="11"/>
      <c r="I51" s="47">
        <f t="shared" si="7"/>
        <v>0</v>
      </c>
      <c r="J51" s="48"/>
      <c r="K51" s="49">
        <f t="shared" si="2"/>
        <v>0</v>
      </c>
      <c r="L51" s="11"/>
      <c r="M51" s="47">
        <f t="shared" si="8"/>
        <v>0.06575770910220857</v>
      </c>
      <c r="N51" s="48"/>
      <c r="O51" s="49">
        <f t="shared" si="3"/>
        <v>0.8603100992111536</v>
      </c>
      <c r="P51" s="11"/>
      <c r="Q51" s="47">
        <f t="shared" si="9"/>
        <v>0.04689066059665803</v>
      </c>
      <c r="R51" s="48"/>
      <c r="S51" s="49">
        <f t="shared" si="4"/>
        <v>0.6134719323522254</v>
      </c>
      <c r="T51" s="11"/>
      <c r="U51" s="47">
        <f t="shared" si="10"/>
        <v>0.03471944305222857</v>
      </c>
      <c r="V51" s="48"/>
      <c r="W51" s="49">
        <f t="shared" si="11"/>
        <v>0.45423552469554546</v>
      </c>
      <c r="X51" s="11"/>
      <c r="Y51" s="47">
        <f t="shared" si="12"/>
        <v>0.02635971181228819</v>
      </c>
      <c r="Z51" s="48"/>
      <c r="AA51" s="49">
        <f t="shared" si="13"/>
        <v>0.34486490776555034</v>
      </c>
      <c r="AB51" s="48"/>
      <c r="AC51" s="47">
        <f t="shared" si="14"/>
        <v>0</v>
      </c>
      <c r="AD51" s="48"/>
      <c r="AE51" s="49">
        <f t="shared" si="5"/>
        <v>0</v>
      </c>
      <c r="AF51" s="1"/>
      <c r="AG51" s="15"/>
    </row>
    <row r="52" spans="2:33" ht="18">
      <c r="B52" s="79">
        <f t="shared" si="0"/>
        <v>19</v>
      </c>
      <c r="C52" s="4">
        <f t="shared" si="15"/>
        <v>228</v>
      </c>
      <c r="D52" s="4"/>
      <c r="E52" s="47">
        <f t="shared" si="6"/>
        <v>0</v>
      </c>
      <c r="F52" s="48"/>
      <c r="G52" s="49">
        <f t="shared" si="1"/>
        <v>0</v>
      </c>
      <c r="H52" s="11"/>
      <c r="I52" s="47">
        <f t="shared" si="7"/>
        <v>0</v>
      </c>
      <c r="J52" s="48"/>
      <c r="K52" s="49">
        <f t="shared" si="2"/>
        <v>0</v>
      </c>
      <c r="L52" s="11"/>
      <c r="M52" s="47">
        <f t="shared" si="8"/>
        <v>0.06844590519290916</v>
      </c>
      <c r="N52" s="48"/>
      <c r="O52" s="49">
        <f t="shared" si="3"/>
        <v>0.9287560044040628</v>
      </c>
      <c r="P52" s="11"/>
      <c r="Q52" s="47">
        <f t="shared" si="9"/>
        <v>0.04880756573564915</v>
      </c>
      <c r="R52" s="48"/>
      <c r="S52" s="49">
        <f t="shared" si="4"/>
        <v>0.6622794980878746</v>
      </c>
      <c r="T52" s="11"/>
      <c r="U52" s="47">
        <f t="shared" si="10"/>
        <v>0.036138784941697866</v>
      </c>
      <c r="V52" s="48"/>
      <c r="W52" s="49">
        <f t="shared" si="11"/>
        <v>0.4903743096372433</v>
      </c>
      <c r="X52" s="11"/>
      <c r="Y52" s="47">
        <f t="shared" si="12"/>
        <v>0.02743730522625043</v>
      </c>
      <c r="Z52" s="48"/>
      <c r="AA52" s="49">
        <f t="shared" si="13"/>
        <v>0.3723022129918008</v>
      </c>
      <c r="AB52" s="48"/>
      <c r="AC52" s="47">
        <f t="shared" si="14"/>
        <v>0</v>
      </c>
      <c r="AD52" s="48"/>
      <c r="AE52" s="49">
        <f t="shared" si="5"/>
        <v>0</v>
      </c>
      <c r="AF52" s="1"/>
      <c r="AG52" s="15"/>
    </row>
    <row r="53" spans="2:33" ht="18">
      <c r="B53" s="79">
        <f t="shared" si="0"/>
        <v>20</v>
      </c>
      <c r="C53" s="4">
        <f t="shared" si="15"/>
        <v>240</v>
      </c>
      <c r="D53" s="4"/>
      <c r="E53" s="47">
        <f t="shared" si="6"/>
        <v>0</v>
      </c>
      <c r="F53" s="48"/>
      <c r="G53" s="49">
        <f t="shared" si="1"/>
        <v>0</v>
      </c>
      <c r="H53" s="11"/>
      <c r="I53" s="47">
        <f t="shared" si="7"/>
        <v>0</v>
      </c>
      <c r="J53" s="48"/>
      <c r="K53" s="49">
        <f t="shared" si="2"/>
        <v>0</v>
      </c>
      <c r="L53" s="11"/>
      <c r="M53" s="47">
        <f t="shared" si="8"/>
        <v>0.07124399559593708</v>
      </c>
      <c r="N53" s="48"/>
      <c r="O53" s="49">
        <f t="shared" si="3"/>
        <v>0.9999999999999999</v>
      </c>
      <c r="P53" s="11"/>
      <c r="Q53" s="47">
        <f t="shared" si="9"/>
        <v>0.050802834567220234</v>
      </c>
      <c r="R53" s="48"/>
      <c r="S53" s="49">
        <f t="shared" si="4"/>
        <v>0.7130823326550948</v>
      </c>
      <c r="T53" s="11"/>
      <c r="U53" s="47">
        <f t="shared" si="10"/>
        <v>0.0376161499796423</v>
      </c>
      <c r="V53" s="48"/>
      <c r="W53" s="49">
        <f t="shared" si="11"/>
        <v>0.5279904596168856</v>
      </c>
      <c r="X53" s="11"/>
      <c r="Y53" s="47">
        <f t="shared" si="12"/>
        <v>0.028558951002168598</v>
      </c>
      <c r="Z53" s="48"/>
      <c r="AA53" s="49">
        <f t="shared" si="13"/>
        <v>0.40086116399396937</v>
      </c>
      <c r="AB53" s="48"/>
      <c r="AC53" s="47">
        <f t="shared" si="14"/>
        <v>0</v>
      </c>
      <c r="AD53" s="48"/>
      <c r="AE53" s="49">
        <f t="shared" si="5"/>
        <v>0</v>
      </c>
      <c r="AF53" s="1"/>
      <c r="AG53" s="15"/>
    </row>
    <row r="54" spans="2:33" ht="18">
      <c r="B54" s="79">
        <f t="shared" si="0"/>
        <v>21</v>
      </c>
      <c r="C54" s="4">
        <f t="shared" si="15"/>
        <v>252</v>
      </c>
      <c r="D54" s="4"/>
      <c r="E54" s="47">
        <f t="shared" si="6"/>
        <v>0</v>
      </c>
      <c r="F54" s="48"/>
      <c r="G54" s="49">
        <f t="shared" si="1"/>
        <v>0</v>
      </c>
      <c r="H54" s="11"/>
      <c r="I54" s="47">
        <f t="shared" si="7"/>
        <v>0</v>
      </c>
      <c r="J54" s="48"/>
      <c r="K54" s="49">
        <f t="shared" si="2"/>
        <v>0</v>
      </c>
      <c r="L54" s="11"/>
      <c r="M54" s="47">
        <f t="shared" si="8"/>
        <v>0</v>
      </c>
      <c r="N54" s="48"/>
      <c r="O54" s="49">
        <f t="shared" si="3"/>
        <v>0</v>
      </c>
      <c r="P54" s="11"/>
      <c r="Q54" s="47">
        <f t="shared" si="9"/>
        <v>0.052879670624082054</v>
      </c>
      <c r="R54" s="48"/>
      <c r="S54" s="49">
        <f t="shared" si="4"/>
        <v>0.7659620032791769</v>
      </c>
      <c r="T54" s="11"/>
      <c r="U54" s="47">
        <f t="shared" si="10"/>
        <v>0.039153910170851236</v>
      </c>
      <c r="V54" s="48"/>
      <c r="W54" s="49">
        <f t="shared" si="11"/>
        <v>0.5671443697877369</v>
      </c>
      <c r="X54" s="11"/>
      <c r="Y54" s="47">
        <f t="shared" si="12"/>
        <v>0.029726450014629757</v>
      </c>
      <c r="Z54" s="48"/>
      <c r="AA54" s="49">
        <f t="shared" si="13"/>
        <v>0.43058761400859913</v>
      </c>
      <c r="AB54" s="48"/>
      <c r="AC54" s="47">
        <f t="shared" si="14"/>
        <v>0</v>
      </c>
      <c r="AD54" s="48"/>
      <c r="AE54" s="49">
        <f t="shared" si="5"/>
        <v>0</v>
      </c>
      <c r="AF54" s="1"/>
      <c r="AG54" s="15"/>
    </row>
    <row r="55" spans="2:33" ht="18">
      <c r="B55" s="79">
        <f t="shared" si="0"/>
        <v>22</v>
      </c>
      <c r="C55" s="4">
        <f t="shared" si="15"/>
        <v>264</v>
      </c>
      <c r="D55" s="4"/>
      <c r="E55" s="47">
        <f t="shared" si="6"/>
        <v>0</v>
      </c>
      <c r="F55" s="48"/>
      <c r="G55" s="49">
        <f t="shared" si="1"/>
        <v>0</v>
      </c>
      <c r="H55" s="11"/>
      <c r="I55" s="47">
        <f t="shared" si="7"/>
        <v>0</v>
      </c>
      <c r="J55" s="48"/>
      <c r="K55" s="49">
        <f t="shared" si="2"/>
        <v>0</v>
      </c>
      <c r="L55" s="11"/>
      <c r="M55" s="47">
        <f t="shared" si="8"/>
        <v>0</v>
      </c>
      <c r="N55" s="48"/>
      <c r="O55" s="49">
        <f t="shared" si="3"/>
        <v>0</v>
      </c>
      <c r="P55" s="11"/>
      <c r="Q55" s="47">
        <f t="shared" si="9"/>
        <v>0.055041408400382186</v>
      </c>
      <c r="R55" s="48"/>
      <c r="S55" s="49">
        <f t="shared" si="4"/>
        <v>0.821003411679559</v>
      </c>
      <c r="T55" s="11"/>
      <c r="U55" s="47">
        <f t="shared" si="10"/>
        <v>0.04075453448842481</v>
      </c>
      <c r="V55" s="48"/>
      <c r="W55" s="49">
        <f t="shared" si="11"/>
        <v>0.6078989042761617</v>
      </c>
      <c r="X55" s="11"/>
      <c r="Y55" s="47">
        <f t="shared" si="12"/>
        <v>0.030941676758546977</v>
      </c>
      <c r="Z55" s="48"/>
      <c r="AA55" s="49">
        <f t="shared" si="13"/>
        <v>0.4615292907671461</v>
      </c>
      <c r="AB55" s="48"/>
      <c r="AC55" s="47">
        <f t="shared" si="14"/>
        <v>0</v>
      </c>
      <c r="AD55" s="48"/>
      <c r="AE55" s="49">
        <f t="shared" si="5"/>
        <v>0</v>
      </c>
      <c r="AF55" s="1"/>
      <c r="AG55" s="15"/>
    </row>
    <row r="56" spans="2:33" ht="18">
      <c r="B56" s="79">
        <f t="shared" si="0"/>
        <v>23</v>
      </c>
      <c r="C56" s="4">
        <f t="shared" si="15"/>
        <v>276</v>
      </c>
      <c r="D56" s="4"/>
      <c r="E56" s="47">
        <f t="shared" si="6"/>
        <v>0</v>
      </c>
      <c r="F56" s="48"/>
      <c r="G56" s="49">
        <f t="shared" si="1"/>
        <v>0</v>
      </c>
      <c r="H56" s="11"/>
      <c r="I56" s="47">
        <f t="shared" si="7"/>
        <v>0</v>
      </c>
      <c r="J56" s="48"/>
      <c r="K56" s="49">
        <f t="shared" si="2"/>
        <v>0</v>
      </c>
      <c r="L56" s="11"/>
      <c r="M56" s="47">
        <f t="shared" si="8"/>
        <v>0</v>
      </c>
      <c r="N56" s="48"/>
      <c r="O56" s="49">
        <f t="shared" si="3"/>
        <v>0</v>
      </c>
      <c r="P56" s="11"/>
      <c r="Q56" s="47">
        <f t="shared" si="9"/>
        <v>0.057291518705449684</v>
      </c>
      <c r="R56" s="48"/>
      <c r="S56" s="49">
        <f t="shared" si="4"/>
        <v>0.8782949303850087</v>
      </c>
      <c r="T56" s="11"/>
      <c r="U56" s="47">
        <f t="shared" si="10"/>
        <v>0.04242059283786925</v>
      </c>
      <c r="V56" s="48"/>
      <c r="W56" s="49">
        <f t="shared" si="11"/>
        <v>0.6503194971140309</v>
      </c>
      <c r="X56" s="11"/>
      <c r="Y56" s="47">
        <f t="shared" si="12"/>
        <v>0.032206582358782265</v>
      </c>
      <c r="Z56" s="48"/>
      <c r="AA56" s="49">
        <f t="shared" si="13"/>
        <v>0.49373587312592837</v>
      </c>
      <c r="AB56" s="48"/>
      <c r="AC56" s="47">
        <f t="shared" si="14"/>
        <v>0</v>
      </c>
      <c r="AD56" s="48"/>
      <c r="AE56" s="49">
        <f t="shared" si="5"/>
        <v>0</v>
      </c>
      <c r="AF56" s="1"/>
      <c r="AG56" s="15"/>
    </row>
    <row r="57" spans="2:33" ht="18">
      <c r="B57" s="79">
        <f t="shared" si="0"/>
        <v>24</v>
      </c>
      <c r="C57" s="4">
        <f t="shared" si="15"/>
        <v>288</v>
      </c>
      <c r="D57" s="4"/>
      <c r="E57" s="47">
        <f t="shared" si="6"/>
        <v>0</v>
      </c>
      <c r="F57" s="48"/>
      <c r="G57" s="49">
        <f t="shared" si="1"/>
        <v>0</v>
      </c>
      <c r="H57" s="11"/>
      <c r="I57" s="47">
        <f t="shared" si="7"/>
        <v>0</v>
      </c>
      <c r="J57" s="48"/>
      <c r="K57" s="49">
        <f t="shared" si="2"/>
        <v>0</v>
      </c>
      <c r="L57" s="11"/>
      <c r="M57" s="47">
        <f t="shared" si="8"/>
        <v>0</v>
      </c>
      <c r="N57" s="48"/>
      <c r="O57" s="49">
        <f t="shared" si="3"/>
        <v>0</v>
      </c>
      <c r="P57" s="11"/>
      <c r="Q57" s="47">
        <f t="shared" si="9"/>
        <v>0.05963361423640734</v>
      </c>
      <c r="R57" s="48"/>
      <c r="S57" s="49">
        <f t="shared" si="4"/>
        <v>0.9379285446214161</v>
      </c>
      <c r="T57" s="11"/>
      <c r="U57" s="47">
        <f t="shared" si="10"/>
        <v>0.04415476018324793</v>
      </c>
      <c r="V57" s="48"/>
      <c r="W57" s="49">
        <f t="shared" si="11"/>
        <v>0.6944742572972789</v>
      </c>
      <c r="X57" s="11"/>
      <c r="Y57" s="47">
        <f t="shared" si="12"/>
        <v>0.03352319770280421</v>
      </c>
      <c r="Z57" s="48"/>
      <c r="AA57" s="49">
        <f t="shared" si="13"/>
        <v>0.5272590708287326</v>
      </c>
      <c r="AB57" s="48"/>
      <c r="AC57" s="47">
        <f t="shared" si="14"/>
        <v>0</v>
      </c>
      <c r="AD57" s="48"/>
      <c r="AE57" s="49">
        <f t="shared" si="5"/>
        <v>0</v>
      </c>
      <c r="AF57" s="1"/>
      <c r="AG57" s="15"/>
    </row>
    <row r="58" spans="2:33" ht="18">
      <c r="B58" s="79">
        <f t="shared" si="0"/>
        <v>25</v>
      </c>
      <c r="C58" s="4">
        <f t="shared" si="15"/>
        <v>300</v>
      </c>
      <c r="D58" s="4"/>
      <c r="E58" s="47">
        <f t="shared" si="6"/>
        <v>0</v>
      </c>
      <c r="F58" s="48"/>
      <c r="G58" s="49">
        <f t="shared" si="1"/>
        <v>0</v>
      </c>
      <c r="H58" s="11"/>
      <c r="I58" s="47">
        <f t="shared" si="7"/>
        <v>0</v>
      </c>
      <c r="J58" s="48"/>
      <c r="K58" s="49">
        <f t="shared" si="2"/>
        <v>0</v>
      </c>
      <c r="L58" s="11"/>
      <c r="M58" s="47">
        <f t="shared" si="8"/>
        <v>0</v>
      </c>
      <c r="N58" s="48"/>
      <c r="O58" s="49">
        <f t="shared" si="3"/>
        <v>0</v>
      </c>
      <c r="P58" s="11"/>
      <c r="Q58" s="47">
        <f t="shared" si="9"/>
        <v>0.06207145537858394</v>
      </c>
      <c r="R58" s="48"/>
      <c r="S58" s="49">
        <f t="shared" si="4"/>
        <v>1</v>
      </c>
      <c r="T58" s="11"/>
      <c r="U58" s="47">
        <f t="shared" si="10"/>
        <v>0.04595982084200556</v>
      </c>
      <c r="V58" s="48"/>
      <c r="W58" s="49">
        <f t="shared" si="11"/>
        <v>0.7404340781392844</v>
      </c>
      <c r="X58" s="11"/>
      <c r="Y58" s="47">
        <f t="shared" si="12"/>
        <v>0.03489363670140733</v>
      </c>
      <c r="Z58" s="48"/>
      <c r="AA58" s="49">
        <f t="shared" si="13"/>
        <v>0.5621527075301399</v>
      </c>
      <c r="AB58" s="48"/>
      <c r="AC58" s="47">
        <f t="shared" si="14"/>
        <v>0</v>
      </c>
      <c r="AD58" s="48"/>
      <c r="AE58" s="49">
        <f t="shared" si="5"/>
        <v>0</v>
      </c>
      <c r="AF58" s="1"/>
      <c r="AG58" s="15"/>
    </row>
    <row r="59" spans="2:33" ht="18">
      <c r="B59" s="79">
        <f t="shared" si="0"/>
        <v>26</v>
      </c>
      <c r="C59" s="4">
        <f t="shared" si="15"/>
        <v>312</v>
      </c>
      <c r="D59" s="4"/>
      <c r="E59" s="47">
        <f t="shared" si="6"/>
        <v>0</v>
      </c>
      <c r="F59" s="48"/>
      <c r="G59" s="49">
        <f t="shared" si="1"/>
        <v>0</v>
      </c>
      <c r="H59" s="11"/>
      <c r="I59" s="47">
        <f t="shared" si="7"/>
        <v>0</v>
      </c>
      <c r="J59" s="48"/>
      <c r="K59" s="49">
        <f t="shared" si="2"/>
        <v>0</v>
      </c>
      <c r="L59" s="11"/>
      <c r="M59" s="47">
        <f t="shared" si="8"/>
        <v>0</v>
      </c>
      <c r="N59" s="48"/>
      <c r="O59" s="49">
        <f t="shared" si="3"/>
        <v>0</v>
      </c>
      <c r="P59" s="11"/>
      <c r="Q59" s="47">
        <f t="shared" si="9"/>
        <v>0</v>
      </c>
      <c r="R59" s="48"/>
      <c r="S59" s="49">
        <f t="shared" si="4"/>
        <v>0</v>
      </c>
      <c r="T59" s="11"/>
      <c r="U59" s="47">
        <f t="shared" si="10"/>
        <v>0.04783867295537114</v>
      </c>
      <c r="V59" s="48"/>
      <c r="W59" s="49">
        <f t="shared" si="11"/>
        <v>0.7882727510946556</v>
      </c>
      <c r="X59" s="11"/>
      <c r="Y59" s="47">
        <f t="shared" si="12"/>
        <v>0.0363200996827322</v>
      </c>
      <c r="Z59" s="48"/>
      <c r="AA59" s="49">
        <f t="shared" si="13"/>
        <v>0.5984728072128721</v>
      </c>
      <c r="AB59" s="48"/>
      <c r="AC59" s="47">
        <f t="shared" si="14"/>
        <v>0</v>
      </c>
      <c r="AD59" s="48"/>
      <c r="AE59" s="49">
        <f t="shared" si="5"/>
        <v>0</v>
      </c>
      <c r="AF59" s="1"/>
      <c r="AG59" s="15"/>
    </row>
    <row r="60" spans="2:33" ht="18">
      <c r="B60" s="79">
        <f t="shared" si="0"/>
        <v>27</v>
      </c>
      <c r="C60" s="4">
        <f t="shared" si="15"/>
        <v>324</v>
      </c>
      <c r="D60" s="4"/>
      <c r="E60" s="47">
        <f t="shared" si="6"/>
        <v>0</v>
      </c>
      <c r="F60" s="48"/>
      <c r="G60" s="49">
        <f t="shared" si="1"/>
        <v>0</v>
      </c>
      <c r="H60" s="11"/>
      <c r="I60" s="47">
        <f t="shared" si="7"/>
        <v>0</v>
      </c>
      <c r="J60" s="48"/>
      <c r="K60" s="49">
        <f t="shared" si="2"/>
        <v>0</v>
      </c>
      <c r="L60" s="11"/>
      <c r="M60" s="47">
        <f t="shared" si="8"/>
        <v>0</v>
      </c>
      <c r="N60" s="48"/>
      <c r="O60" s="49">
        <f t="shared" si="3"/>
        <v>0</v>
      </c>
      <c r="P60" s="11"/>
      <c r="Q60" s="47">
        <f t="shared" si="9"/>
        <v>0</v>
      </c>
      <c r="R60" s="48"/>
      <c r="S60" s="49">
        <f t="shared" si="4"/>
        <v>0</v>
      </c>
      <c r="T60" s="11"/>
      <c r="U60" s="47">
        <f t="shared" si="10"/>
        <v>0.04979433314151027</v>
      </c>
      <c r="V60" s="48"/>
      <c r="W60" s="49">
        <f t="shared" si="11"/>
        <v>0.8380670842361658</v>
      </c>
      <c r="X60" s="11"/>
      <c r="Y60" s="47">
        <f t="shared" si="12"/>
        <v>0.037804876925035535</v>
      </c>
      <c r="Z60" s="48"/>
      <c r="AA60" s="49">
        <f t="shared" si="13"/>
        <v>0.6362776841379076</v>
      </c>
      <c r="AB60" s="48"/>
      <c r="AC60" s="47">
        <f t="shared" si="14"/>
        <v>0</v>
      </c>
      <c r="AD60" s="48"/>
      <c r="AE60" s="49">
        <f t="shared" si="5"/>
        <v>0</v>
      </c>
      <c r="AF60" s="1"/>
      <c r="AG60" s="15"/>
    </row>
    <row r="61" spans="2:33" ht="18">
      <c r="B61" s="79">
        <f t="shared" si="0"/>
        <v>28</v>
      </c>
      <c r="C61" s="4">
        <f t="shared" si="15"/>
        <v>336</v>
      </c>
      <c r="D61" s="4"/>
      <c r="E61" s="47">
        <f t="shared" si="6"/>
        <v>0</v>
      </c>
      <c r="F61" s="48"/>
      <c r="G61" s="49">
        <f t="shared" si="1"/>
        <v>0</v>
      </c>
      <c r="H61" s="11"/>
      <c r="I61" s="47">
        <f t="shared" si="7"/>
        <v>0</v>
      </c>
      <c r="J61" s="48"/>
      <c r="K61" s="49">
        <f t="shared" si="2"/>
        <v>0</v>
      </c>
      <c r="L61" s="11"/>
      <c r="M61" s="47">
        <f t="shared" si="8"/>
        <v>0</v>
      </c>
      <c r="N61" s="48"/>
      <c r="O61" s="49">
        <f t="shared" si="3"/>
        <v>0</v>
      </c>
      <c r="P61" s="11"/>
      <c r="Q61" s="47">
        <f t="shared" si="9"/>
        <v>0</v>
      </c>
      <c r="R61" s="48"/>
      <c r="S61" s="49">
        <f t="shared" si="4"/>
        <v>0</v>
      </c>
      <c r="T61" s="11"/>
      <c r="U61" s="47">
        <f t="shared" si="10"/>
        <v>0.05182994133890051</v>
      </c>
      <c r="V61" s="48"/>
      <c r="W61" s="49">
        <f t="shared" si="11"/>
        <v>0.8898970255750663</v>
      </c>
      <c r="X61" s="11"/>
      <c r="Y61" s="47">
        <f t="shared" si="12"/>
        <v>0.0393503523338784</v>
      </c>
      <c r="Z61" s="48"/>
      <c r="AA61" s="49">
        <f t="shared" si="13"/>
        <v>0.675628036471786</v>
      </c>
      <c r="AB61" s="48"/>
      <c r="AC61" s="47">
        <f t="shared" si="14"/>
        <v>0</v>
      </c>
      <c r="AD61" s="48"/>
      <c r="AE61" s="49">
        <f t="shared" si="5"/>
        <v>0</v>
      </c>
      <c r="AF61" s="1"/>
      <c r="AG61" s="15"/>
    </row>
    <row r="62" spans="2:33" ht="18">
      <c r="B62" s="79">
        <f t="shared" si="0"/>
        <v>29</v>
      </c>
      <c r="C62" s="4">
        <f t="shared" si="15"/>
        <v>348</v>
      </c>
      <c r="D62" s="4"/>
      <c r="E62" s="47">
        <f t="shared" si="6"/>
        <v>0</v>
      </c>
      <c r="F62" s="48"/>
      <c r="G62" s="49">
        <f t="shared" si="1"/>
        <v>0</v>
      </c>
      <c r="H62" s="11"/>
      <c r="I62" s="47">
        <f t="shared" si="7"/>
        <v>0</v>
      </c>
      <c r="J62" s="48"/>
      <c r="K62" s="49">
        <f t="shared" si="2"/>
        <v>0</v>
      </c>
      <c r="L62" s="11"/>
      <c r="M62" s="47">
        <f t="shared" si="8"/>
        <v>0</v>
      </c>
      <c r="N62" s="48"/>
      <c r="O62" s="49">
        <f t="shared" si="3"/>
        <v>0</v>
      </c>
      <c r="P62" s="11"/>
      <c r="Q62" s="47">
        <f t="shared" si="9"/>
        <v>0</v>
      </c>
      <c r="R62" s="48"/>
      <c r="S62" s="49">
        <f t="shared" si="4"/>
        <v>0</v>
      </c>
      <c r="T62" s="11"/>
      <c r="U62" s="47">
        <f t="shared" si="10"/>
        <v>0.053948765847702584</v>
      </c>
      <c r="V62" s="48"/>
      <c r="W62" s="49">
        <f t="shared" si="11"/>
        <v>0.9438457914227689</v>
      </c>
      <c r="X62" s="11"/>
      <c r="Y62" s="47">
        <f t="shared" si="12"/>
        <v>0.04095900726963908</v>
      </c>
      <c r="Z62" s="48"/>
      <c r="AA62" s="49">
        <f t="shared" si="13"/>
        <v>0.7165870437414251</v>
      </c>
      <c r="AB62" s="48"/>
      <c r="AC62" s="47">
        <f t="shared" si="14"/>
        <v>0</v>
      </c>
      <c r="AD62" s="48"/>
      <c r="AE62" s="49">
        <f t="shared" si="5"/>
        <v>0</v>
      </c>
      <c r="AF62" s="1"/>
      <c r="AG62" s="15"/>
    </row>
    <row r="63" spans="2:33" ht="18">
      <c r="B63" s="79">
        <f t="shared" si="0"/>
        <v>30</v>
      </c>
      <c r="C63" s="4">
        <f t="shared" si="15"/>
        <v>360</v>
      </c>
      <c r="D63" s="4"/>
      <c r="E63" s="47">
        <f t="shared" si="6"/>
        <v>0</v>
      </c>
      <c r="F63" s="48"/>
      <c r="G63" s="49">
        <f t="shared" si="1"/>
        <v>0</v>
      </c>
      <c r="H63" s="11"/>
      <c r="I63" s="47">
        <f t="shared" si="7"/>
        <v>0</v>
      </c>
      <c r="J63" s="48"/>
      <c r="K63" s="49">
        <f t="shared" si="2"/>
        <v>0</v>
      </c>
      <c r="L63" s="11"/>
      <c r="M63" s="47">
        <f t="shared" si="8"/>
        <v>0</v>
      </c>
      <c r="N63" s="48"/>
      <c r="O63" s="49">
        <f t="shared" si="3"/>
        <v>0</v>
      </c>
      <c r="P63" s="11"/>
      <c r="Q63" s="47">
        <f t="shared" si="9"/>
        <v>0</v>
      </c>
      <c r="R63" s="48"/>
      <c r="S63" s="49">
        <f t="shared" si="4"/>
        <v>0</v>
      </c>
      <c r="T63" s="11"/>
      <c r="U63" s="47">
        <f t="shared" si="10"/>
        <v>0.05615420857723108</v>
      </c>
      <c r="V63" s="48"/>
      <c r="W63" s="49">
        <f t="shared" si="11"/>
        <v>1</v>
      </c>
      <c r="X63" s="11"/>
      <c r="Y63" s="47">
        <f t="shared" si="12"/>
        <v>0.042633424531500985</v>
      </c>
      <c r="Z63" s="48"/>
      <c r="AA63" s="49">
        <f t="shared" si="13"/>
        <v>0.7592204682729261</v>
      </c>
      <c r="AB63" s="48"/>
      <c r="AC63" s="47">
        <f t="shared" si="14"/>
        <v>0</v>
      </c>
      <c r="AD63" s="48"/>
      <c r="AE63" s="49">
        <f t="shared" si="5"/>
        <v>0</v>
      </c>
      <c r="AF63" s="1"/>
      <c r="AG63" s="15"/>
    </row>
    <row r="64" spans="2:33" ht="18">
      <c r="B64" s="79">
        <f t="shared" si="0"/>
        <v>31</v>
      </c>
      <c r="C64" s="4">
        <f t="shared" si="15"/>
        <v>372</v>
      </c>
      <c r="D64" s="4"/>
      <c r="E64" s="47">
        <f t="shared" si="6"/>
        <v>0</v>
      </c>
      <c r="F64" s="48"/>
      <c r="G64" s="49">
        <f t="shared" si="1"/>
        <v>0</v>
      </c>
      <c r="H64" s="11"/>
      <c r="I64" s="47">
        <f t="shared" si="7"/>
        <v>0</v>
      </c>
      <c r="J64" s="48"/>
      <c r="K64" s="49">
        <f t="shared" si="2"/>
        <v>0</v>
      </c>
      <c r="L64" s="11"/>
      <c r="M64" s="47">
        <f t="shared" si="8"/>
        <v>0</v>
      </c>
      <c r="N64" s="48"/>
      <c r="O64" s="49">
        <f t="shared" si="3"/>
        <v>0</v>
      </c>
      <c r="P64" s="11"/>
      <c r="Q64" s="47">
        <f t="shared" si="9"/>
        <v>0</v>
      </c>
      <c r="R64" s="48"/>
      <c r="S64" s="49">
        <f t="shared" si="4"/>
        <v>0</v>
      </c>
      <c r="T64" s="11"/>
      <c r="U64" s="47">
        <f t="shared" si="10"/>
        <v>0</v>
      </c>
      <c r="V64" s="48"/>
      <c r="W64" s="49">
        <f t="shared" si="11"/>
        <v>0</v>
      </c>
      <c r="X64" s="11"/>
      <c r="Y64" s="47">
        <f t="shared" si="12"/>
        <v>0.044376292504297865</v>
      </c>
      <c r="Z64" s="48"/>
      <c r="AA64" s="49">
        <f t="shared" si="13"/>
        <v>0.803596760777224</v>
      </c>
      <c r="AB64" s="48"/>
      <c r="AC64" s="47">
        <f t="shared" si="14"/>
        <v>0</v>
      </c>
      <c r="AD64" s="48"/>
      <c r="AE64" s="49">
        <f t="shared" si="5"/>
        <v>0</v>
      </c>
      <c r="AF64" s="1"/>
      <c r="AG64" s="15"/>
    </row>
    <row r="65" spans="2:33" ht="18">
      <c r="B65" s="79">
        <f t="shared" si="0"/>
        <v>32</v>
      </c>
      <c r="C65" s="4">
        <f t="shared" si="15"/>
        <v>384</v>
      </c>
      <c r="D65" s="4"/>
      <c r="E65" s="47">
        <f t="shared" si="6"/>
        <v>0</v>
      </c>
      <c r="F65" s="48"/>
      <c r="G65" s="49">
        <f t="shared" si="1"/>
        <v>0</v>
      </c>
      <c r="H65" s="11"/>
      <c r="I65" s="47">
        <f t="shared" si="7"/>
        <v>0</v>
      </c>
      <c r="J65" s="48"/>
      <c r="K65" s="49">
        <f t="shared" si="2"/>
        <v>0</v>
      </c>
      <c r="L65" s="11"/>
      <c r="M65" s="47">
        <f t="shared" si="8"/>
        <v>0</v>
      </c>
      <c r="N65" s="48"/>
      <c r="O65" s="49">
        <f t="shared" si="3"/>
        <v>0</v>
      </c>
      <c r="P65" s="11"/>
      <c r="Q65" s="47">
        <f t="shared" si="9"/>
        <v>0</v>
      </c>
      <c r="R65" s="48"/>
      <c r="S65" s="49">
        <f t="shared" si="4"/>
        <v>0</v>
      </c>
      <c r="T65" s="11"/>
      <c r="U65" s="47">
        <f t="shared" si="10"/>
        <v>0</v>
      </c>
      <c r="V65" s="48"/>
      <c r="W65" s="49">
        <f t="shared" si="11"/>
        <v>0</v>
      </c>
      <c r="X65" s="11"/>
      <c r="Y65" s="47">
        <f t="shared" si="12"/>
        <v>0.046190409474894056</v>
      </c>
      <c r="Z65" s="48"/>
      <c r="AA65" s="49">
        <f t="shared" si="13"/>
        <v>0.849787170252118</v>
      </c>
      <c r="AB65" s="48"/>
      <c r="AC65" s="47">
        <f t="shared" si="14"/>
        <v>0</v>
      </c>
      <c r="AD65" s="48"/>
      <c r="AE65" s="49">
        <f t="shared" si="5"/>
        <v>0</v>
      </c>
      <c r="AF65" s="1"/>
      <c r="AG65" s="15"/>
    </row>
    <row r="66" spans="2:33" ht="18">
      <c r="B66" s="79">
        <f t="shared" si="0"/>
        <v>33</v>
      </c>
      <c r="C66" s="4">
        <f t="shared" si="15"/>
        <v>396</v>
      </c>
      <c r="D66" s="4"/>
      <c r="E66" s="47">
        <f t="shared" si="6"/>
        <v>0</v>
      </c>
      <c r="F66" s="48"/>
      <c r="G66" s="49">
        <f t="shared" si="1"/>
        <v>0</v>
      </c>
      <c r="H66" s="11"/>
      <c r="I66" s="47">
        <f t="shared" si="7"/>
        <v>0</v>
      </c>
      <c r="J66" s="48"/>
      <c r="K66" s="49">
        <f t="shared" si="2"/>
        <v>0</v>
      </c>
      <c r="L66" s="11"/>
      <c r="M66" s="47">
        <f t="shared" si="8"/>
        <v>0</v>
      </c>
      <c r="N66" s="48"/>
      <c r="O66" s="49">
        <f t="shared" si="3"/>
        <v>0</v>
      </c>
      <c r="P66" s="11"/>
      <c r="Q66" s="47">
        <f t="shared" si="9"/>
        <v>0</v>
      </c>
      <c r="R66" s="48"/>
      <c r="S66" s="49">
        <f t="shared" si="4"/>
        <v>0</v>
      </c>
      <c r="T66" s="11"/>
      <c r="U66" s="47">
        <f t="shared" si="10"/>
        <v>0</v>
      </c>
      <c r="V66" s="48"/>
      <c r="W66" s="49">
        <f t="shared" si="11"/>
        <v>0</v>
      </c>
      <c r="X66" s="11"/>
      <c r="Y66" s="47">
        <f t="shared" si="12"/>
        <v>0.04807868812501048</v>
      </c>
      <c r="Z66" s="48"/>
      <c r="AA66" s="49">
        <f t="shared" si="13"/>
        <v>0.8978658583771285</v>
      </c>
      <c r="AB66" s="48"/>
      <c r="AC66" s="47">
        <f t="shared" si="14"/>
        <v>0</v>
      </c>
      <c r="AD66" s="48"/>
      <c r="AE66" s="49">
        <f t="shared" si="5"/>
        <v>0</v>
      </c>
      <c r="AF66" s="1"/>
      <c r="AG66" s="15"/>
    </row>
    <row r="67" spans="2:33" ht="18">
      <c r="B67" s="79">
        <f t="shared" si="0"/>
        <v>34</v>
      </c>
      <c r="C67" s="4">
        <f>C66+$C$28</f>
        <v>408</v>
      </c>
      <c r="D67" s="4"/>
      <c r="E67" s="47">
        <f>IF(C67&gt;$E$29,0,G67-G66)</f>
        <v>0</v>
      </c>
      <c r="F67" s="48"/>
      <c r="G67" s="49">
        <f t="shared" si="1"/>
        <v>0</v>
      </c>
      <c r="H67" s="11"/>
      <c r="I67" s="47">
        <f>IF(C67&gt;$I$29,0,K67-K66)</f>
        <v>0</v>
      </c>
      <c r="J67" s="48"/>
      <c r="K67" s="49">
        <f t="shared" si="2"/>
        <v>0</v>
      </c>
      <c r="L67" s="11"/>
      <c r="M67" s="47">
        <f>IF(C67&gt;$M$29,0,O67-O66)</f>
        <v>0</v>
      </c>
      <c r="N67" s="48"/>
      <c r="O67" s="49">
        <f t="shared" si="3"/>
        <v>0</v>
      </c>
      <c r="P67" s="11"/>
      <c r="Q67" s="47">
        <f>IF(C67&gt;$Q$29,0,S67-S66)</f>
        <v>0</v>
      </c>
      <c r="R67" s="48"/>
      <c r="S67" s="49">
        <f t="shared" si="4"/>
        <v>0</v>
      </c>
      <c r="T67" s="11"/>
      <c r="U67" s="47">
        <f t="shared" si="10"/>
        <v>0</v>
      </c>
      <c r="V67" s="48"/>
      <c r="W67" s="49">
        <f t="shared" si="11"/>
        <v>0</v>
      </c>
      <c r="X67" s="11"/>
      <c r="Y67" s="47">
        <f t="shared" si="12"/>
        <v>0.05004416020772484</v>
      </c>
      <c r="Z67" s="48"/>
      <c r="AA67" s="49">
        <f t="shared" si="13"/>
        <v>0.9479100185848534</v>
      </c>
      <c r="AB67" s="48"/>
      <c r="AC67" s="47">
        <f>IF(C67&gt;$AC$29,0,AE67-AE66)</f>
        <v>0</v>
      </c>
      <c r="AD67" s="48"/>
      <c r="AE67" s="49">
        <f t="shared" si="5"/>
        <v>0</v>
      </c>
      <c r="AF67" s="1"/>
      <c r="AG67" s="15"/>
    </row>
    <row r="68" spans="2:33" ht="18">
      <c r="B68" s="79">
        <f t="shared" si="0"/>
        <v>35</v>
      </c>
      <c r="C68" s="4">
        <f>C67+$C$28</f>
        <v>420</v>
      </c>
      <c r="D68" s="4"/>
      <c r="E68" s="47">
        <f>IF(C68&gt;$E$29,0,G68-G67)</f>
        <v>0</v>
      </c>
      <c r="F68" s="48"/>
      <c r="G68" s="49">
        <f t="shared" si="1"/>
        <v>0</v>
      </c>
      <c r="H68" s="11"/>
      <c r="I68" s="47">
        <f>IF(C68&gt;$I$29,0,K68-K67)</f>
        <v>0</v>
      </c>
      <c r="J68" s="48"/>
      <c r="K68" s="49">
        <f t="shared" si="2"/>
        <v>0</v>
      </c>
      <c r="L68" s="11"/>
      <c r="M68" s="47">
        <f>IF(C68&gt;$M$29,0,O68-O67)</f>
        <v>0</v>
      </c>
      <c r="N68" s="48"/>
      <c r="O68" s="49">
        <f t="shared" si="3"/>
        <v>0</v>
      </c>
      <c r="P68" s="11"/>
      <c r="Q68" s="47">
        <f>IF(C68&gt;$Q$29,0,S68-S67)</f>
        <v>0</v>
      </c>
      <c r="R68" s="48"/>
      <c r="S68" s="49">
        <f t="shared" si="4"/>
        <v>0</v>
      </c>
      <c r="T68" s="11"/>
      <c r="U68" s="47">
        <f t="shared" si="10"/>
        <v>0</v>
      </c>
      <c r="V68" s="48"/>
      <c r="W68" s="49">
        <f t="shared" si="11"/>
        <v>0</v>
      </c>
      <c r="X68" s="11"/>
      <c r="Y68" s="47">
        <f t="shared" si="12"/>
        <v>0.05208998141514665</v>
      </c>
      <c r="Z68" s="48"/>
      <c r="AA68" s="49">
        <f t="shared" si="13"/>
        <v>1</v>
      </c>
      <c r="AB68" s="48"/>
      <c r="AC68" s="47">
        <f>IF(C68&gt;$AC$29,0,AE68-AE67)</f>
        <v>0</v>
      </c>
      <c r="AD68" s="48"/>
      <c r="AE68" s="49">
        <f t="shared" si="5"/>
        <v>0</v>
      </c>
      <c r="AF68" s="1"/>
      <c r="AG68" s="15"/>
    </row>
    <row r="69" spans="2:33" s="33" customFormat="1" ht="9.75">
      <c r="B69" s="80"/>
      <c r="C69" s="80"/>
      <c r="D69" s="80"/>
      <c r="E69" s="89"/>
      <c r="F69" s="90"/>
      <c r="G69" s="91"/>
      <c r="H69" s="80"/>
      <c r="I69" s="89"/>
      <c r="J69" s="90"/>
      <c r="K69" s="91"/>
      <c r="L69" s="80"/>
      <c r="M69" s="89"/>
      <c r="N69" s="90"/>
      <c r="O69" s="91"/>
      <c r="P69" s="80"/>
      <c r="Q69" s="89"/>
      <c r="R69" s="90"/>
      <c r="S69" s="91"/>
      <c r="T69" s="80"/>
      <c r="U69" s="89"/>
      <c r="V69" s="90"/>
      <c r="W69" s="91"/>
      <c r="X69" s="80"/>
      <c r="Y69" s="89"/>
      <c r="Z69" s="90"/>
      <c r="AA69" s="91"/>
      <c r="AB69" s="90"/>
      <c r="AC69" s="89"/>
      <c r="AD69" s="90"/>
      <c r="AE69" s="91"/>
      <c r="AG69" s="81"/>
    </row>
    <row r="70" spans="32:33" ht="18">
      <c r="AF70" s="1"/>
      <c r="AG70" s="15"/>
    </row>
    <row r="71" spans="1:33" ht="18">
      <c r="A71" s="1" t="s">
        <v>22</v>
      </c>
      <c r="E71" s="15"/>
      <c r="AF71" s="1"/>
      <c r="AG71" s="15"/>
    </row>
    <row r="72" spans="1:33" ht="18">
      <c r="A72" s="2" t="s">
        <v>35</v>
      </c>
      <c r="B72" s="2"/>
      <c r="C72" s="2"/>
      <c r="D72" s="2"/>
      <c r="E72" s="110"/>
      <c r="F72" s="59"/>
      <c r="G72" s="111">
        <f>1-$G$27/12</f>
        <v>0.9966666666666667</v>
      </c>
      <c r="H72" s="2"/>
      <c r="I72" s="110"/>
      <c r="J72" s="59"/>
      <c r="K72" s="111">
        <f>1-$G$27/12</f>
        <v>0.9966666666666667</v>
      </c>
      <c r="L72" s="2"/>
      <c r="M72" s="110"/>
      <c r="N72" s="59"/>
      <c r="O72" s="111">
        <f>1-$G$27/12</f>
        <v>0.9966666666666667</v>
      </c>
      <c r="P72" s="2"/>
      <c r="Q72" s="110"/>
      <c r="R72" s="59"/>
      <c r="S72" s="111">
        <f>1-$G$27/12</f>
        <v>0.9966666666666667</v>
      </c>
      <c r="T72" s="2"/>
      <c r="U72" s="110"/>
      <c r="V72" s="59"/>
      <c r="W72" s="111">
        <f>1-$G$27/12</f>
        <v>0.9966666666666667</v>
      </c>
      <c r="X72" s="2"/>
      <c r="Y72" s="110"/>
      <c r="Z72" s="59"/>
      <c r="AA72" s="111">
        <f>1-$G$27/12</f>
        <v>0.9966666666666667</v>
      </c>
      <c r="AB72" s="9"/>
      <c r="AC72" s="110"/>
      <c r="AD72" s="59"/>
      <c r="AE72" s="111">
        <f>1-$G$27/12</f>
        <v>0.9966666666666667</v>
      </c>
      <c r="AF72" s="1"/>
      <c r="AG72" s="15"/>
    </row>
    <row r="73" spans="1:33" ht="18">
      <c r="A73" s="2" t="s">
        <v>36</v>
      </c>
      <c r="B73" s="2"/>
      <c r="C73" s="2" t="s">
        <v>62</v>
      </c>
      <c r="D73" s="2"/>
      <c r="E73" s="112">
        <f>E29</f>
        <v>120</v>
      </c>
      <c r="F73" s="59"/>
      <c r="G73" s="111">
        <f>G72^E73</f>
        <v>0.669872320040045</v>
      </c>
      <c r="H73" s="2"/>
      <c r="I73" s="112">
        <f>I29</f>
        <v>180</v>
      </c>
      <c r="J73" s="59"/>
      <c r="K73" s="111">
        <f>K72^I73</f>
        <v>0.5482618773571744</v>
      </c>
      <c r="L73" s="2"/>
      <c r="M73" s="112">
        <f>M29</f>
        <v>240</v>
      </c>
      <c r="N73" s="59"/>
      <c r="O73" s="111">
        <f>O72^M73</f>
        <v>0.4487289251558325</v>
      </c>
      <c r="P73" s="2"/>
      <c r="Q73" s="112">
        <f>Q29</f>
        <v>300</v>
      </c>
      <c r="R73" s="59"/>
      <c r="S73" s="111">
        <f>S72^Q73</f>
        <v>0.367265455774761</v>
      </c>
      <c r="T73" s="2"/>
      <c r="U73" s="112">
        <f>U29</f>
        <v>360</v>
      </c>
      <c r="V73" s="59"/>
      <c r="W73" s="111">
        <f>W72^U73</f>
        <v>0.30059108616321323</v>
      </c>
      <c r="X73" s="2"/>
      <c r="Y73" s="112">
        <f>Y29</f>
        <v>420</v>
      </c>
      <c r="Z73" s="59"/>
      <c r="AA73" s="111">
        <f>AA72^Y73</f>
        <v>0.24602096293040365</v>
      </c>
      <c r="AB73" s="9"/>
      <c r="AC73" s="112">
        <f>AC29</f>
        <v>144</v>
      </c>
      <c r="AD73" s="59"/>
      <c r="AE73" s="111">
        <f>AE72^AC73</f>
        <v>0.6182874611166076</v>
      </c>
      <c r="AF73" s="1"/>
      <c r="AG73" s="15"/>
    </row>
    <row r="74" spans="1:33" ht="18">
      <c r="A74" s="2" t="s">
        <v>37</v>
      </c>
      <c r="B74" s="2"/>
      <c r="C74" s="2" t="s">
        <v>0</v>
      </c>
      <c r="D74" s="2"/>
      <c r="E74" s="113" t="s">
        <v>38</v>
      </c>
      <c r="F74" s="59"/>
      <c r="G74" s="111">
        <f>G73/(1-G73)</f>
        <v>2.0291310323366454</v>
      </c>
      <c r="H74" s="2"/>
      <c r="I74" s="113"/>
      <c r="J74" s="59"/>
      <c r="K74" s="111">
        <f>K73/(1-K73)</f>
        <v>1.2136719260036126</v>
      </c>
      <c r="L74" s="2"/>
      <c r="M74" s="113"/>
      <c r="N74" s="59"/>
      <c r="O74" s="111">
        <f>O73/(1-O73)</f>
        <v>0.8139896062616355</v>
      </c>
      <c r="P74" s="2"/>
      <c r="Q74" s="113"/>
      <c r="R74" s="59"/>
      <c r="S74" s="111">
        <f>S73/(1-S73)</f>
        <v>0.5804416071900492</v>
      </c>
      <c r="T74" s="2"/>
      <c r="U74" s="113"/>
      <c r="V74" s="59"/>
      <c r="W74" s="111">
        <f>W73/(1-W73)</f>
        <v>0.4297787463334487</v>
      </c>
      <c r="X74" s="2"/>
      <c r="Y74" s="113"/>
      <c r="Z74" s="59"/>
      <c r="AA74" s="111">
        <f>AA73/(1-AA73)</f>
        <v>0.32629682104503205</v>
      </c>
      <c r="AB74" s="9"/>
      <c r="AC74" s="113"/>
      <c r="AD74" s="59"/>
      <c r="AE74" s="111">
        <f>AE73/(1-AE73)</f>
        <v>1.6197724678504348</v>
      </c>
      <c r="AF74" s="1"/>
      <c r="AG74" s="15"/>
    </row>
    <row r="75" ht="18">
      <c r="F75" s="15"/>
    </row>
    <row r="76" ht="18">
      <c r="F76" s="15"/>
    </row>
    <row r="77" ht="18">
      <c r="F77" s="15"/>
    </row>
  </sheetData>
  <mergeCells count="16">
    <mergeCell ref="K26:O26"/>
    <mergeCell ref="B26:J26"/>
    <mergeCell ref="D28:E28"/>
    <mergeCell ref="H28:I28"/>
    <mergeCell ref="D27:E27"/>
    <mergeCell ref="H27:I27"/>
    <mergeCell ref="W3:AE3"/>
    <mergeCell ref="W5:AE5"/>
    <mergeCell ref="L28:M28"/>
    <mergeCell ref="L27:M27"/>
    <mergeCell ref="W6:AE6"/>
    <mergeCell ref="W7:AE7"/>
    <mergeCell ref="W8:AE8"/>
    <mergeCell ref="W4:AE4"/>
    <mergeCell ref="Q26:W27"/>
    <mergeCell ref="AC27:AE28"/>
  </mergeCells>
  <printOptions horizontalCentered="1" verticalCentered="1"/>
  <pageMargins left="0.7874015748031497" right="0.7874015748031497" top="0.3937007874015748" bottom="0.5905511811023623" header="0.5118110236220472" footer="0.5118110236220472"/>
  <pageSetup orientation="landscape" paperSize="9"/>
  <drawing r:id="rId1"/>
</worksheet>
</file>

<file path=xl/worksheets/sheet3.xml><?xml version="1.0" encoding="utf-8"?>
<worksheet xmlns="http://schemas.openxmlformats.org/spreadsheetml/2006/main" xmlns:r="http://schemas.openxmlformats.org/officeDocument/2006/relationships">
  <dimension ref="A1:AE115"/>
  <sheetViews>
    <sheetView workbookViewId="0" topLeftCell="A61">
      <selection activeCell="AE24" sqref="AE24"/>
    </sheetView>
  </sheetViews>
  <sheetFormatPr defaultColWidth="12.796875" defaultRowHeight="15"/>
  <cols>
    <col min="1" max="1" width="4.09765625" style="1" bestFit="1" customWidth="1"/>
    <col min="2" max="2" width="1.8984375" style="1" bestFit="1" customWidth="1"/>
    <col min="3" max="3" width="4.8984375" style="1" bestFit="1" customWidth="1"/>
    <col min="4" max="4" width="1.8984375" style="1" bestFit="1" customWidth="1"/>
    <col min="5" max="5" width="7.09765625" style="1" bestFit="1" customWidth="1"/>
    <col min="6" max="6" width="1.8984375" style="1" bestFit="1" customWidth="1"/>
    <col min="7" max="7" width="7.09765625" style="1" bestFit="1" customWidth="1"/>
    <col min="8" max="8" width="1.8984375" style="1" bestFit="1" customWidth="1"/>
    <col min="9" max="9" width="7.09765625" style="1" bestFit="1" customWidth="1"/>
    <col min="10" max="10" width="1.8984375" style="1" bestFit="1" customWidth="1"/>
    <col min="11" max="11" width="7.09765625" style="1" bestFit="1" customWidth="1"/>
    <col min="12" max="12" width="1.8984375" style="1" bestFit="1" customWidth="1"/>
    <col min="13" max="13" width="7.8984375" style="1" bestFit="1" customWidth="1"/>
    <col min="14" max="14" width="1.8984375" style="1" bestFit="1" customWidth="1"/>
    <col min="15" max="15" width="7.09765625" style="1" bestFit="1" customWidth="1"/>
    <col min="16" max="16" width="1.8984375" style="1" bestFit="1" customWidth="1"/>
    <col min="17" max="17" width="4.09765625" style="1" bestFit="1" customWidth="1"/>
    <col min="18" max="18" width="1.8984375" style="1" bestFit="1" customWidth="1"/>
    <col min="19" max="19" width="4.09765625" style="1" bestFit="1" customWidth="1"/>
    <col min="20" max="20" width="1.8984375" style="1" bestFit="1" customWidth="1"/>
    <col min="21" max="21" width="7.09765625" style="1" bestFit="1" customWidth="1"/>
    <col min="22" max="22" width="1.8984375" style="1" bestFit="1" customWidth="1"/>
    <col min="23" max="23" width="7.09765625" style="1" bestFit="1" customWidth="1"/>
    <col min="24" max="24" width="1.8984375" style="1" bestFit="1" customWidth="1"/>
    <col min="25" max="25" width="7.09765625" style="1" bestFit="1" customWidth="1"/>
    <col min="26" max="26" width="1.8984375" style="1" bestFit="1" customWidth="1"/>
    <col min="27" max="27" width="7.09765625" style="1" bestFit="1" customWidth="1"/>
    <col min="28" max="28" width="1.8984375" style="1" bestFit="1" customWidth="1"/>
    <col min="29" max="29" width="7.8984375" style="1" bestFit="1" customWidth="1"/>
    <col min="30" max="30" width="1.8984375" style="1" bestFit="1" customWidth="1"/>
    <col min="31" max="31" width="7.09765625" style="1" bestFit="1" customWidth="1"/>
    <col min="32" max="16384" width="12.59765625" style="1" customWidth="1"/>
  </cols>
  <sheetData>
    <row r="1" spans="2:30" ht="18">
      <c r="B1" s="1">
        <v>1</v>
      </c>
      <c r="D1" s="1">
        <v>1</v>
      </c>
      <c r="F1" s="1">
        <v>1</v>
      </c>
      <c r="H1" s="1">
        <v>1</v>
      </c>
      <c r="J1" s="1">
        <v>1</v>
      </c>
      <c r="L1" s="1">
        <v>1</v>
      </c>
      <c r="N1" s="1">
        <v>1</v>
      </c>
      <c r="P1" s="1">
        <v>1</v>
      </c>
      <c r="R1" s="1">
        <v>1</v>
      </c>
      <c r="T1" s="1">
        <v>1</v>
      </c>
      <c r="V1" s="1">
        <v>1</v>
      </c>
      <c r="X1" s="1">
        <v>1</v>
      </c>
      <c r="Z1" s="1">
        <v>1</v>
      </c>
      <c r="AB1" s="1">
        <v>1</v>
      </c>
      <c r="AD1" s="1">
        <v>1</v>
      </c>
    </row>
    <row r="31" spans="1:21" ht="22.5">
      <c r="A31" s="136" t="s">
        <v>20</v>
      </c>
      <c r="B31" s="136"/>
      <c r="C31" s="136"/>
      <c r="D31" s="136"/>
      <c r="E31" s="136"/>
      <c r="F31" s="136"/>
      <c r="G31" s="136"/>
      <c r="H31" s="136"/>
      <c r="I31" s="136"/>
      <c r="J31" s="136"/>
      <c r="K31" s="136"/>
      <c r="L31" s="136"/>
      <c r="M31" s="136"/>
      <c r="N31" s="136"/>
      <c r="O31" s="136"/>
      <c r="Q31" s="126" t="s">
        <v>61</v>
      </c>
      <c r="R31" s="126"/>
      <c r="S31" s="126"/>
      <c r="T31" s="126"/>
      <c r="U31" s="126"/>
    </row>
    <row r="32" spans="1:15" ht="18">
      <c r="A32" s="8">
        <v>60</v>
      </c>
      <c r="B32" s="1" t="s">
        <v>16</v>
      </c>
      <c r="E32" s="37">
        <v>0.005</v>
      </c>
      <c r="F32" s="1" t="s">
        <v>18</v>
      </c>
      <c r="I32" s="137" t="s">
        <v>17</v>
      </c>
      <c r="J32" s="137"/>
      <c r="K32" s="137"/>
      <c r="L32" s="137"/>
      <c r="M32" s="137"/>
      <c r="N32" s="137"/>
      <c r="O32" s="137"/>
    </row>
    <row r="33" spans="1:7" ht="18">
      <c r="A33" s="34">
        <v>60</v>
      </c>
      <c r="B33" s="139" t="s">
        <v>15</v>
      </c>
      <c r="C33" s="139"/>
      <c r="E33" s="37">
        <v>0.005</v>
      </c>
      <c r="F33" s="138" t="s">
        <v>19</v>
      </c>
      <c r="G33" s="138"/>
    </row>
    <row r="34" spans="1:31" ht="18">
      <c r="A34" s="2"/>
      <c r="B34" s="58"/>
      <c r="C34" s="59"/>
      <c r="D34" s="60"/>
      <c r="E34" s="134" t="s">
        <v>1</v>
      </c>
      <c r="F34" s="134"/>
      <c r="G34" s="134"/>
      <c r="H34" s="6"/>
      <c r="I34" s="135" t="s">
        <v>8</v>
      </c>
      <c r="J34" s="135"/>
      <c r="K34" s="135"/>
      <c r="L34" s="2"/>
      <c r="M34" s="135" t="s">
        <v>52</v>
      </c>
      <c r="N34" s="135"/>
      <c r="O34" s="135"/>
      <c r="Q34" s="2"/>
      <c r="R34" s="58"/>
      <c r="S34" s="59"/>
      <c r="T34" s="60"/>
      <c r="U34" s="134" t="s">
        <v>1</v>
      </c>
      <c r="V34" s="134"/>
      <c r="W34" s="134"/>
      <c r="X34" s="6"/>
      <c r="Y34" s="135" t="s">
        <v>8</v>
      </c>
      <c r="Z34" s="135"/>
      <c r="AA34" s="135"/>
      <c r="AB34" s="2"/>
      <c r="AC34" s="135" t="s">
        <v>52</v>
      </c>
      <c r="AD34" s="135"/>
      <c r="AE34" s="135"/>
    </row>
    <row r="35" spans="1:31" ht="30.75">
      <c r="A35" s="7" t="s">
        <v>10</v>
      </c>
      <c r="B35" s="41"/>
      <c r="C35" s="61" t="s">
        <v>90</v>
      </c>
      <c r="D35" s="43"/>
      <c r="E35" s="41" t="s">
        <v>14</v>
      </c>
      <c r="F35" s="42"/>
      <c r="G35" s="43" t="s">
        <v>91</v>
      </c>
      <c r="H35" s="6"/>
      <c r="I35" s="41" t="s">
        <v>13</v>
      </c>
      <c r="J35" s="42"/>
      <c r="K35" s="43" t="s">
        <v>9</v>
      </c>
      <c r="L35" s="2"/>
      <c r="M35" s="41" t="s">
        <v>13</v>
      </c>
      <c r="N35" s="42"/>
      <c r="O35" s="43" t="s">
        <v>9</v>
      </c>
      <c r="Q35" s="7" t="s">
        <v>10</v>
      </c>
      <c r="R35" s="41"/>
      <c r="S35" s="61" t="s">
        <v>90</v>
      </c>
      <c r="T35" s="43"/>
      <c r="U35" s="41" t="s">
        <v>14</v>
      </c>
      <c r="V35" s="42"/>
      <c r="W35" s="43" t="s">
        <v>91</v>
      </c>
      <c r="X35" s="6"/>
      <c r="Y35" s="41" t="s">
        <v>13</v>
      </c>
      <c r="Z35" s="42"/>
      <c r="AA35" s="43" t="s">
        <v>9</v>
      </c>
      <c r="AB35" s="2"/>
      <c r="AC35" s="41" t="s">
        <v>13</v>
      </c>
      <c r="AD35" s="42"/>
      <c r="AE35" s="43" t="s">
        <v>9</v>
      </c>
    </row>
    <row r="36" spans="1:31" ht="18">
      <c r="A36" s="36">
        <f>A32</f>
        <v>60</v>
      </c>
      <c r="B36" s="62"/>
      <c r="C36" s="72">
        <f>E32</f>
        <v>0.005</v>
      </c>
      <c r="D36" s="73"/>
      <c r="E36" s="44">
        <f>(C36/12)/(1-((1-C36/12)^A36))</f>
        <v>0.016872395764006322</v>
      </c>
      <c r="F36" s="45"/>
      <c r="G36" s="46">
        <f aca="true" t="shared" si="0" ref="G36:G42">E36*A36</f>
        <v>1.0123437458403792</v>
      </c>
      <c r="H36" s="10"/>
      <c r="I36" s="44">
        <f>(1/A36)+(C36/12)</f>
        <v>0.017083333333333332</v>
      </c>
      <c r="J36" s="45"/>
      <c r="K36" s="46">
        <f>1+(C36/12)*(A36-1)/2</f>
        <v>1.0122916666666666</v>
      </c>
      <c r="L36" s="3"/>
      <c r="M36" s="44">
        <f>E36-I36</f>
        <v>-0.00021093756932701047</v>
      </c>
      <c r="N36" s="45"/>
      <c r="O36" s="46">
        <f>G36-K36</f>
        <v>5.207917371263804E-05</v>
      </c>
      <c r="Q36" s="36">
        <f>A76</f>
        <v>60</v>
      </c>
      <c r="R36" s="62"/>
      <c r="S36" s="72">
        <f aca="true" t="shared" si="1" ref="S36:S74">C76</f>
        <v>0.030000000000000002</v>
      </c>
      <c r="T36" s="73"/>
      <c r="U36" s="44">
        <f aca="true" t="shared" si="2" ref="U36:U74">E76</f>
        <v>0.01792710201312659</v>
      </c>
      <c r="V36" s="45"/>
      <c r="W36" s="46">
        <f aca="true" t="shared" si="3" ref="W36:W74">G76</f>
        <v>1.0756261207875955</v>
      </c>
      <c r="X36" s="10"/>
      <c r="Y36" s="44">
        <f aca="true" t="shared" si="4" ref="Y36:Y74">I76</f>
        <v>0.019166666666666665</v>
      </c>
      <c r="Z36" s="45"/>
      <c r="AA36" s="46">
        <f aca="true" t="shared" si="5" ref="AA36:AA74">K76</f>
        <v>1.07375</v>
      </c>
      <c r="AB36" s="3"/>
      <c r="AC36" s="44">
        <f aca="true" t="shared" si="6" ref="AC36:AC74">M76</f>
        <v>-0.0012395646535400748</v>
      </c>
      <c r="AD36" s="45"/>
      <c r="AE36" s="46">
        <f aca="true" t="shared" si="7" ref="AE36:AE74">O76</f>
        <v>0.00187612078759547</v>
      </c>
    </row>
    <row r="37" spans="1:31" ht="18">
      <c r="A37" s="4">
        <f aca="true" t="shared" si="8" ref="A37:A42">A36+$A$33</f>
        <v>120</v>
      </c>
      <c r="B37" s="65"/>
      <c r="C37" s="66">
        <f aca="true" t="shared" si="9" ref="C37:C42">C36</f>
        <v>0.005</v>
      </c>
      <c r="D37" s="67"/>
      <c r="E37" s="47">
        <f aca="true" t="shared" si="10" ref="E37:E42">(C37/12)/(1-((1-C37/12)^A37))</f>
        <v>0.008541666835490931</v>
      </c>
      <c r="F37" s="48"/>
      <c r="G37" s="49">
        <f t="shared" si="0"/>
        <v>1.0250000202589118</v>
      </c>
      <c r="H37" s="11"/>
      <c r="I37" s="47">
        <f aca="true" t="shared" si="11" ref="I37:I42">(1/A37)+(C37/12)</f>
        <v>0.008749999999999999</v>
      </c>
      <c r="J37" s="48"/>
      <c r="K37" s="49">
        <f aca="true" t="shared" si="12" ref="K37:K42">1+(C37/12)*(A37-1)/2</f>
        <v>1.0247916666666668</v>
      </c>
      <c r="L37" s="4"/>
      <c r="M37" s="47">
        <f aca="true" t="shared" si="13" ref="M37:M42">E37-I37</f>
        <v>-0.0002083331645090676</v>
      </c>
      <c r="N37" s="48"/>
      <c r="O37" s="49">
        <f aca="true" t="shared" si="14" ref="O37:O42">G37-K37</f>
        <v>0.00020835359224502525</v>
      </c>
      <c r="Q37" s="4">
        <f aca="true" t="shared" si="15" ref="Q37:Q74">A77</f>
        <v>120</v>
      </c>
      <c r="R37" s="65"/>
      <c r="S37" s="66">
        <f t="shared" si="1"/>
        <v>0.030000000000000002</v>
      </c>
      <c r="T37" s="67"/>
      <c r="U37" s="47">
        <f t="shared" si="2"/>
        <v>0.009635396675516151</v>
      </c>
      <c r="V37" s="48"/>
      <c r="W37" s="49">
        <f t="shared" si="3"/>
        <v>1.156247601061938</v>
      </c>
      <c r="X37" s="11"/>
      <c r="Y37" s="47">
        <f t="shared" si="4"/>
        <v>0.010833333333333334</v>
      </c>
      <c r="Z37" s="48"/>
      <c r="AA37" s="49">
        <f t="shared" si="5"/>
        <v>1.14875</v>
      </c>
      <c r="AB37" s="4"/>
      <c r="AC37" s="47">
        <f t="shared" si="6"/>
        <v>-0.0011979366578171828</v>
      </c>
      <c r="AD37" s="48"/>
      <c r="AE37" s="49">
        <f t="shared" si="7"/>
        <v>0.007497601061938086</v>
      </c>
    </row>
    <row r="38" spans="1:31" ht="18">
      <c r="A38" s="4">
        <f t="shared" si="8"/>
        <v>180</v>
      </c>
      <c r="B38" s="65"/>
      <c r="C38" s="66">
        <f t="shared" si="9"/>
        <v>0.005</v>
      </c>
      <c r="D38" s="67"/>
      <c r="E38" s="47">
        <f t="shared" si="10"/>
        <v>0.005765335866181621</v>
      </c>
      <c r="F38" s="48"/>
      <c r="G38" s="49">
        <f t="shared" si="0"/>
        <v>1.0377604559126918</v>
      </c>
      <c r="H38" s="11"/>
      <c r="I38" s="47">
        <f t="shared" si="11"/>
        <v>0.0059722222222222225</v>
      </c>
      <c r="J38" s="48"/>
      <c r="K38" s="49">
        <f t="shared" si="12"/>
        <v>1.0372916666666667</v>
      </c>
      <c r="L38" s="4"/>
      <c r="M38" s="47">
        <f t="shared" si="13"/>
        <v>-0.0002068863560406014</v>
      </c>
      <c r="N38" s="48"/>
      <c r="O38" s="49">
        <f t="shared" si="14"/>
        <v>0.0004687892460251142</v>
      </c>
      <c r="Q38" s="4">
        <f t="shared" si="15"/>
        <v>180</v>
      </c>
      <c r="R38" s="65"/>
      <c r="S38" s="66">
        <f t="shared" si="1"/>
        <v>0.030000000000000002</v>
      </c>
      <c r="T38" s="67"/>
      <c r="U38" s="47">
        <f t="shared" si="2"/>
        <v>0.006892159528259441</v>
      </c>
      <c r="V38" s="48"/>
      <c r="W38" s="49">
        <f t="shared" si="3"/>
        <v>1.2405887150866992</v>
      </c>
      <c r="X38" s="11"/>
      <c r="Y38" s="47">
        <f t="shared" si="4"/>
        <v>0.008055555555555555</v>
      </c>
      <c r="Z38" s="48"/>
      <c r="AA38" s="49">
        <f t="shared" si="5"/>
        <v>1.22375</v>
      </c>
      <c r="AB38" s="4"/>
      <c r="AC38" s="47">
        <f t="shared" si="6"/>
        <v>-0.0011633960272961147</v>
      </c>
      <c r="AD38" s="48"/>
      <c r="AE38" s="49">
        <f t="shared" si="7"/>
        <v>0.01683871508669932</v>
      </c>
    </row>
    <row r="39" spans="1:31" ht="18">
      <c r="A39" s="4">
        <f t="shared" si="8"/>
        <v>240</v>
      </c>
      <c r="B39" s="65"/>
      <c r="C39" s="66">
        <f t="shared" si="9"/>
        <v>0.005</v>
      </c>
      <c r="D39" s="67"/>
      <c r="E39" s="47">
        <f t="shared" si="10"/>
        <v>0.004377604251026042</v>
      </c>
      <c r="F39" s="48"/>
      <c r="G39" s="49">
        <f t="shared" si="0"/>
        <v>1.0506250202462502</v>
      </c>
      <c r="H39" s="11"/>
      <c r="I39" s="47">
        <f t="shared" si="11"/>
        <v>0.004583333333333333</v>
      </c>
      <c r="J39" s="48"/>
      <c r="K39" s="49">
        <f t="shared" si="12"/>
        <v>1.0497916666666667</v>
      </c>
      <c r="L39" s="4"/>
      <c r="M39" s="47">
        <f t="shared" si="13"/>
        <v>-0.00020572908230729117</v>
      </c>
      <c r="N39" s="48"/>
      <c r="O39" s="49">
        <f t="shared" si="14"/>
        <v>0.0008333535795834734</v>
      </c>
      <c r="Q39" s="4">
        <f t="shared" si="15"/>
        <v>240</v>
      </c>
      <c r="R39" s="65"/>
      <c r="S39" s="66">
        <f t="shared" si="1"/>
        <v>0.030000000000000002</v>
      </c>
      <c r="T39" s="67"/>
      <c r="U39" s="47">
        <f t="shared" si="2"/>
        <v>0.005535866261737283</v>
      </c>
      <c r="V39" s="48"/>
      <c r="W39" s="49">
        <f t="shared" si="3"/>
        <v>1.328607902816948</v>
      </c>
      <c r="X39" s="11"/>
      <c r="Y39" s="47">
        <f t="shared" si="4"/>
        <v>0.006666666666666666</v>
      </c>
      <c r="Z39" s="48"/>
      <c r="AA39" s="49">
        <f t="shared" si="5"/>
        <v>1.29875</v>
      </c>
      <c r="AB39" s="4"/>
      <c r="AC39" s="47">
        <f t="shared" si="6"/>
        <v>-0.001130800404929383</v>
      </c>
      <c r="AD39" s="48"/>
      <c r="AE39" s="49">
        <f t="shared" si="7"/>
        <v>0.02985790281694789</v>
      </c>
    </row>
    <row r="40" spans="1:31" ht="18">
      <c r="A40" s="4">
        <f t="shared" si="8"/>
        <v>300</v>
      </c>
      <c r="B40" s="65"/>
      <c r="C40" s="66">
        <f t="shared" si="9"/>
        <v>0.005</v>
      </c>
      <c r="D40" s="67"/>
      <c r="E40" s="47">
        <f t="shared" si="10"/>
        <v>0.0035453122256742507</v>
      </c>
      <c r="F40" s="48"/>
      <c r="G40" s="49">
        <f t="shared" si="0"/>
        <v>1.0635936677022753</v>
      </c>
      <c r="H40" s="11"/>
      <c r="I40" s="47">
        <f t="shared" si="11"/>
        <v>0.0037500000000000003</v>
      </c>
      <c r="J40" s="48"/>
      <c r="K40" s="49">
        <f t="shared" si="12"/>
        <v>1.0622916666666666</v>
      </c>
      <c r="L40" s="4"/>
      <c r="M40" s="47">
        <f t="shared" si="13"/>
        <v>-0.00020468777432574962</v>
      </c>
      <c r="N40" s="48"/>
      <c r="O40" s="49">
        <f t="shared" si="14"/>
        <v>0.0013020010356086242</v>
      </c>
      <c r="Q40" s="4">
        <f t="shared" si="15"/>
        <v>300</v>
      </c>
      <c r="R40" s="65"/>
      <c r="S40" s="66">
        <f t="shared" si="1"/>
        <v>0.030000000000000002</v>
      </c>
      <c r="T40" s="67"/>
      <c r="U40" s="47">
        <f t="shared" si="2"/>
        <v>0.004734159681202612</v>
      </c>
      <c r="V40" s="48"/>
      <c r="W40" s="49">
        <f t="shared" si="3"/>
        <v>1.4202479043607834</v>
      </c>
      <c r="X40" s="11"/>
      <c r="Y40" s="47">
        <f t="shared" si="4"/>
        <v>0.005833333333333334</v>
      </c>
      <c r="Z40" s="48"/>
      <c r="AA40" s="49">
        <f t="shared" si="5"/>
        <v>1.37375</v>
      </c>
      <c r="AB40" s="4"/>
      <c r="AC40" s="47">
        <f t="shared" si="6"/>
        <v>-0.001099173652130722</v>
      </c>
      <c r="AD40" s="48"/>
      <c r="AE40" s="49">
        <f t="shared" si="7"/>
        <v>0.04649790436078338</v>
      </c>
    </row>
    <row r="41" spans="1:31" ht="18">
      <c r="A41" s="4">
        <f t="shared" si="8"/>
        <v>360</v>
      </c>
      <c r="B41" s="65"/>
      <c r="C41" s="66">
        <f t="shared" si="9"/>
        <v>0.005</v>
      </c>
      <c r="D41" s="67"/>
      <c r="E41" s="47">
        <f t="shared" si="10"/>
        <v>0.0029907398326164906</v>
      </c>
      <c r="F41" s="48"/>
      <c r="G41" s="49">
        <f t="shared" si="0"/>
        <v>1.0766663397419367</v>
      </c>
      <c r="H41" s="11"/>
      <c r="I41" s="47">
        <f t="shared" si="11"/>
        <v>0.0031944444444444446</v>
      </c>
      <c r="J41" s="48"/>
      <c r="K41" s="49">
        <f t="shared" si="12"/>
        <v>1.0747916666666666</v>
      </c>
      <c r="L41" s="4"/>
      <c r="M41" s="47">
        <f t="shared" si="13"/>
        <v>-0.00020370461182795405</v>
      </c>
      <c r="N41" s="48"/>
      <c r="O41" s="49">
        <f t="shared" si="14"/>
        <v>0.0018746730752701168</v>
      </c>
      <c r="Q41" s="4">
        <f t="shared" si="15"/>
        <v>360</v>
      </c>
      <c r="R41" s="65"/>
      <c r="S41" s="66">
        <f t="shared" si="1"/>
        <v>0.030000000000000002</v>
      </c>
      <c r="T41" s="67"/>
      <c r="U41" s="47">
        <f t="shared" si="2"/>
        <v>0.004209546249539609</v>
      </c>
      <c r="V41" s="48"/>
      <c r="W41" s="49">
        <f t="shared" si="3"/>
        <v>1.5154366498342593</v>
      </c>
      <c r="X41" s="11"/>
      <c r="Y41" s="47">
        <f t="shared" si="4"/>
        <v>0.005277777777777778</v>
      </c>
      <c r="Z41" s="48"/>
      <c r="AA41" s="49">
        <f t="shared" si="5"/>
        <v>1.44875</v>
      </c>
      <c r="AB41" s="4"/>
      <c r="AC41" s="47">
        <f t="shared" si="6"/>
        <v>-0.0010682315282381687</v>
      </c>
      <c r="AD41" s="48"/>
      <c r="AE41" s="49">
        <f t="shared" si="7"/>
        <v>0.06668664983425932</v>
      </c>
    </row>
    <row r="42" spans="1:31" ht="18">
      <c r="A42" s="5">
        <f t="shared" si="8"/>
        <v>420</v>
      </c>
      <c r="B42" s="68"/>
      <c r="C42" s="69">
        <f t="shared" si="9"/>
        <v>0.005</v>
      </c>
      <c r="D42" s="70"/>
      <c r="E42" s="50">
        <f t="shared" si="10"/>
        <v>0.0025948642020737936</v>
      </c>
      <c r="F42" s="51"/>
      <c r="G42" s="52">
        <f t="shared" si="0"/>
        <v>1.0898429648709933</v>
      </c>
      <c r="H42" s="12"/>
      <c r="I42" s="50">
        <f t="shared" si="11"/>
        <v>0.002797619047619048</v>
      </c>
      <c r="J42" s="51"/>
      <c r="K42" s="52">
        <f t="shared" si="12"/>
        <v>1.0872916666666668</v>
      </c>
      <c r="L42" s="5"/>
      <c r="M42" s="50">
        <f t="shared" si="13"/>
        <v>-0.00020275484554525434</v>
      </c>
      <c r="N42" s="51"/>
      <c r="O42" s="52">
        <f t="shared" si="14"/>
        <v>0.0025512982043265353</v>
      </c>
      <c r="Q42" s="5">
        <f t="shared" si="15"/>
        <v>420</v>
      </c>
      <c r="R42" s="68"/>
      <c r="S42" s="69">
        <f t="shared" si="1"/>
        <v>0.030000000000000002</v>
      </c>
      <c r="T42" s="70"/>
      <c r="U42" s="50">
        <f t="shared" si="2"/>
        <v>0.0038430675151394007</v>
      </c>
      <c r="V42" s="51"/>
      <c r="W42" s="52">
        <f t="shared" si="3"/>
        <v>1.6140883563585482</v>
      </c>
      <c r="X42" s="12"/>
      <c r="Y42" s="50">
        <f t="shared" si="4"/>
        <v>0.004880952380952382</v>
      </c>
      <c r="Z42" s="51"/>
      <c r="AA42" s="52">
        <f t="shared" si="5"/>
        <v>1.5237500000000002</v>
      </c>
      <c r="AB42" s="5"/>
      <c r="AC42" s="50">
        <f t="shared" si="6"/>
        <v>-0.001037884865812981</v>
      </c>
      <c r="AD42" s="51"/>
      <c r="AE42" s="52">
        <f t="shared" si="7"/>
        <v>0.09033835635854803</v>
      </c>
    </row>
    <row r="43" spans="1:31" s="33" customFormat="1" ht="9.75">
      <c r="A43" s="31"/>
      <c r="B43" s="56"/>
      <c r="C43" s="57"/>
      <c r="D43" s="71"/>
      <c r="E43" s="53"/>
      <c r="F43" s="54"/>
      <c r="G43" s="55"/>
      <c r="H43" s="32"/>
      <c r="I43" s="53"/>
      <c r="J43" s="54"/>
      <c r="K43" s="55"/>
      <c r="L43" s="31"/>
      <c r="M43" s="56"/>
      <c r="N43" s="57"/>
      <c r="O43" s="55"/>
      <c r="Q43" s="31"/>
      <c r="R43" s="56"/>
      <c r="S43" s="57"/>
      <c r="T43" s="71"/>
      <c r="U43" s="53"/>
      <c r="V43" s="54"/>
      <c r="W43" s="55"/>
      <c r="X43" s="32"/>
      <c r="Y43" s="53"/>
      <c r="Z43" s="54"/>
      <c r="AA43" s="55"/>
      <c r="AB43" s="31"/>
      <c r="AC43" s="56"/>
      <c r="AD43" s="57"/>
      <c r="AE43" s="55"/>
    </row>
    <row r="44" spans="1:31" ht="18">
      <c r="A44" s="3">
        <f>A36</f>
        <v>60</v>
      </c>
      <c r="B44" s="62"/>
      <c r="C44" s="63">
        <f>C36+$E$33</f>
        <v>0.01</v>
      </c>
      <c r="D44" s="64"/>
      <c r="E44" s="44">
        <f>(C44/12)/(1-((1-C44/12)^A44))</f>
        <v>0.017079861448916836</v>
      </c>
      <c r="F44" s="45"/>
      <c r="G44" s="46">
        <f aca="true" t="shared" si="16" ref="G44:G50">E44*A44</f>
        <v>1.0247916869350102</v>
      </c>
      <c r="H44" s="10"/>
      <c r="I44" s="44">
        <f>(1/A44)+(C44/12)</f>
        <v>0.017499999999999998</v>
      </c>
      <c r="J44" s="45"/>
      <c r="K44" s="46">
        <f>1+(C44/12)*(A44-1)/2</f>
        <v>1.0245833333333334</v>
      </c>
      <c r="L44" s="3"/>
      <c r="M44" s="44">
        <f>E44-I44</f>
        <v>-0.0004201385510831622</v>
      </c>
      <c r="N44" s="45"/>
      <c r="O44" s="46">
        <f>G44-K44</f>
        <v>0.00020835360167681394</v>
      </c>
      <c r="Q44" s="3">
        <f t="shared" si="15"/>
        <v>60</v>
      </c>
      <c r="R44" s="62"/>
      <c r="S44" s="63">
        <f t="shared" si="1"/>
        <v>0.035</v>
      </c>
      <c r="T44" s="64"/>
      <c r="U44" s="44">
        <f t="shared" si="2"/>
        <v>0.018143257695080503</v>
      </c>
      <c r="V44" s="45"/>
      <c r="W44" s="46">
        <f t="shared" si="3"/>
        <v>1.0885954617048301</v>
      </c>
      <c r="X44" s="10"/>
      <c r="Y44" s="44">
        <f t="shared" si="4"/>
        <v>0.019583333333333335</v>
      </c>
      <c r="Z44" s="45"/>
      <c r="AA44" s="46">
        <f t="shared" si="5"/>
        <v>1.0860416666666666</v>
      </c>
      <c r="AB44" s="3"/>
      <c r="AC44" s="44">
        <f t="shared" si="6"/>
        <v>-0.0014400756382528315</v>
      </c>
      <c r="AD44" s="45"/>
      <c r="AE44" s="46">
        <f t="shared" si="7"/>
        <v>0.0025537950381635532</v>
      </c>
    </row>
    <row r="45" spans="1:31" ht="18">
      <c r="A45" s="4">
        <f aca="true" t="shared" si="17" ref="A45:A50">A37</f>
        <v>120</v>
      </c>
      <c r="B45" s="65"/>
      <c r="C45" s="66">
        <f aca="true" t="shared" si="18" ref="C45:C50">C44</f>
        <v>0.01</v>
      </c>
      <c r="D45" s="67"/>
      <c r="E45" s="47">
        <f aca="true" t="shared" si="19" ref="E45:E50">(C45/12)/(1-((1-C45/12)^A45))</f>
        <v>0.008753473476315006</v>
      </c>
      <c r="F45" s="48"/>
      <c r="G45" s="49">
        <f t="shared" si="16"/>
        <v>1.0504168171578008</v>
      </c>
      <c r="H45" s="11"/>
      <c r="I45" s="47">
        <f aca="true" t="shared" si="20" ref="I45:I50">(1/A45)+(C45/12)</f>
        <v>0.009166666666666667</v>
      </c>
      <c r="J45" s="48"/>
      <c r="K45" s="49">
        <f aca="true" t="shared" si="21" ref="K45:K50">1+(C45/12)*(A45-1)/2</f>
        <v>1.0495833333333333</v>
      </c>
      <c r="L45" s="4"/>
      <c r="M45" s="47">
        <f aca="true" t="shared" si="22" ref="M45:M50">E45-I45</f>
        <v>-0.0004131931903516607</v>
      </c>
      <c r="N45" s="48"/>
      <c r="O45" s="49">
        <f aca="true" t="shared" si="23" ref="O45:O50">G45-K45</f>
        <v>0.0008334838244674625</v>
      </c>
      <c r="Q45" s="4">
        <f t="shared" si="15"/>
        <v>120</v>
      </c>
      <c r="R45" s="65"/>
      <c r="S45" s="66">
        <f t="shared" si="1"/>
        <v>0.035</v>
      </c>
      <c r="T45" s="67"/>
      <c r="U45" s="47">
        <f t="shared" si="2"/>
        <v>0.009864527781282308</v>
      </c>
      <c r="V45" s="48"/>
      <c r="W45" s="49">
        <f t="shared" si="3"/>
        <v>1.183743333753877</v>
      </c>
      <c r="X45" s="11"/>
      <c r="Y45" s="47">
        <f t="shared" si="4"/>
        <v>0.01125</v>
      </c>
      <c r="Z45" s="48"/>
      <c r="AA45" s="49">
        <f t="shared" si="5"/>
        <v>1.1735416666666667</v>
      </c>
      <c r="AB45" s="4"/>
      <c r="AC45" s="47">
        <f t="shared" si="6"/>
        <v>-0.001385472218717692</v>
      </c>
      <c r="AD45" s="48"/>
      <c r="AE45" s="49">
        <f t="shared" si="7"/>
        <v>0.010201667087210264</v>
      </c>
    </row>
    <row r="46" spans="1:31" ht="18">
      <c r="A46" s="4">
        <f t="shared" si="17"/>
        <v>180</v>
      </c>
      <c r="B46" s="65"/>
      <c r="C46" s="66">
        <f t="shared" si="18"/>
        <v>0.01</v>
      </c>
      <c r="D46" s="67"/>
      <c r="E46" s="47">
        <f t="shared" si="19"/>
        <v>0.005980324186086383</v>
      </c>
      <c r="F46" s="48"/>
      <c r="G46" s="49">
        <f t="shared" si="16"/>
        <v>1.076458353495549</v>
      </c>
      <c r="H46" s="11"/>
      <c r="I46" s="47">
        <f t="shared" si="20"/>
        <v>0.006388888888888889</v>
      </c>
      <c r="J46" s="48"/>
      <c r="K46" s="49">
        <f t="shared" si="21"/>
        <v>1.0745833333333334</v>
      </c>
      <c r="L46" s="4"/>
      <c r="M46" s="47">
        <f t="shared" si="22"/>
        <v>-0.00040856470280250645</v>
      </c>
      <c r="N46" s="48"/>
      <c r="O46" s="49">
        <f t="shared" si="23"/>
        <v>0.0018750201622155238</v>
      </c>
      <c r="Q46" s="4">
        <f t="shared" si="15"/>
        <v>180</v>
      </c>
      <c r="R46" s="65"/>
      <c r="S46" s="66">
        <f t="shared" si="1"/>
        <v>0.035</v>
      </c>
      <c r="T46" s="67"/>
      <c r="U46" s="47">
        <f t="shared" si="2"/>
        <v>0.00713298880506369</v>
      </c>
      <c r="V46" s="48"/>
      <c r="W46" s="49">
        <f t="shared" si="3"/>
        <v>1.2839379849114643</v>
      </c>
      <c r="X46" s="11"/>
      <c r="Y46" s="47">
        <f t="shared" si="4"/>
        <v>0.008472222222222223</v>
      </c>
      <c r="Z46" s="48"/>
      <c r="AA46" s="49">
        <f t="shared" si="5"/>
        <v>1.2610416666666666</v>
      </c>
      <c r="AB46" s="4"/>
      <c r="AC46" s="47">
        <f t="shared" si="6"/>
        <v>-0.001339233417158533</v>
      </c>
      <c r="AD46" s="48"/>
      <c r="AE46" s="49">
        <f t="shared" si="7"/>
        <v>0.022896318244797653</v>
      </c>
    </row>
    <row r="47" spans="1:31" ht="18">
      <c r="A47" s="4">
        <f t="shared" si="17"/>
        <v>240</v>
      </c>
      <c r="B47" s="65"/>
      <c r="C47" s="66">
        <f t="shared" si="18"/>
        <v>0.01</v>
      </c>
      <c r="D47" s="67"/>
      <c r="E47" s="47">
        <f t="shared" si="19"/>
        <v>0.004595482398121114</v>
      </c>
      <c r="F47" s="48"/>
      <c r="G47" s="49">
        <f t="shared" si="16"/>
        <v>1.1029157755490673</v>
      </c>
      <c r="H47" s="11"/>
      <c r="I47" s="47">
        <f t="shared" si="20"/>
        <v>0.005</v>
      </c>
      <c r="J47" s="48"/>
      <c r="K47" s="49">
        <f t="shared" si="21"/>
        <v>1.0995833333333334</v>
      </c>
      <c r="L47" s="4"/>
      <c r="M47" s="47">
        <f t="shared" si="22"/>
        <v>-0.0004045176018788862</v>
      </c>
      <c r="N47" s="48"/>
      <c r="O47" s="49">
        <f t="shared" si="23"/>
        <v>0.0033324422157339217</v>
      </c>
      <c r="Q47" s="4">
        <f t="shared" si="15"/>
        <v>240</v>
      </c>
      <c r="R47" s="65"/>
      <c r="S47" s="66">
        <f t="shared" si="1"/>
        <v>0.035</v>
      </c>
      <c r="T47" s="67"/>
      <c r="U47" s="47">
        <f t="shared" si="2"/>
        <v>0.0057879287084200625</v>
      </c>
      <c r="V47" s="48"/>
      <c r="W47" s="49">
        <f t="shared" si="3"/>
        <v>1.389102890020815</v>
      </c>
      <c r="X47" s="11"/>
      <c r="Y47" s="47">
        <f t="shared" si="4"/>
        <v>0.007083333333333334</v>
      </c>
      <c r="Z47" s="48"/>
      <c r="AA47" s="49">
        <f t="shared" si="5"/>
        <v>1.3485416666666667</v>
      </c>
      <c r="AB47" s="4"/>
      <c r="AC47" s="47">
        <f t="shared" si="6"/>
        <v>-0.0012954046249132713</v>
      </c>
      <c r="AD47" s="48"/>
      <c r="AE47" s="49">
        <f t="shared" si="7"/>
        <v>0.04056122335414836</v>
      </c>
    </row>
    <row r="48" spans="1:31" ht="18">
      <c r="A48" s="4">
        <f t="shared" si="17"/>
        <v>300</v>
      </c>
      <c r="B48" s="65"/>
      <c r="C48" s="66">
        <f t="shared" si="18"/>
        <v>0.01</v>
      </c>
      <c r="D48" s="67"/>
      <c r="E48" s="47">
        <f t="shared" si="19"/>
        <v>0.0037659611868650416</v>
      </c>
      <c r="F48" s="48"/>
      <c r="G48" s="49">
        <f t="shared" si="16"/>
        <v>1.1297883560595126</v>
      </c>
      <c r="H48" s="11"/>
      <c r="I48" s="47">
        <f t="shared" si="20"/>
        <v>0.004166666666666667</v>
      </c>
      <c r="J48" s="48"/>
      <c r="K48" s="49">
        <f t="shared" si="21"/>
        <v>1.1245833333333333</v>
      </c>
      <c r="L48" s="4"/>
      <c r="M48" s="47">
        <f t="shared" si="22"/>
        <v>-0.000400705479801625</v>
      </c>
      <c r="N48" s="48"/>
      <c r="O48" s="49">
        <f t="shared" si="23"/>
        <v>0.005205022726179287</v>
      </c>
      <c r="Q48" s="4">
        <f t="shared" si="15"/>
        <v>300</v>
      </c>
      <c r="R48" s="65"/>
      <c r="S48" s="66">
        <f t="shared" si="1"/>
        <v>0.035</v>
      </c>
      <c r="T48" s="67"/>
      <c r="U48" s="47">
        <f t="shared" si="2"/>
        <v>0.004997110730708568</v>
      </c>
      <c r="V48" s="48"/>
      <c r="W48" s="49">
        <f t="shared" si="3"/>
        <v>1.4991332192125704</v>
      </c>
      <c r="X48" s="11"/>
      <c r="Y48" s="47">
        <f t="shared" si="4"/>
        <v>0.00625</v>
      </c>
      <c r="Z48" s="48"/>
      <c r="AA48" s="49">
        <f t="shared" si="5"/>
        <v>1.4360416666666667</v>
      </c>
      <c r="AB48" s="4"/>
      <c r="AC48" s="47">
        <f t="shared" si="6"/>
        <v>-0.0012528892692914321</v>
      </c>
      <c r="AD48" s="48"/>
      <c r="AE48" s="49">
        <f t="shared" si="7"/>
        <v>0.0630915525459037</v>
      </c>
    </row>
    <row r="49" spans="1:31" ht="18">
      <c r="A49" s="4">
        <f t="shared" si="17"/>
        <v>360</v>
      </c>
      <c r="B49" s="65"/>
      <c r="C49" s="66">
        <f t="shared" si="18"/>
        <v>0.01</v>
      </c>
      <c r="D49" s="67"/>
      <c r="E49" s="47">
        <f t="shared" si="19"/>
        <v>0.003214097672785935</v>
      </c>
      <c r="F49" s="48"/>
      <c r="G49" s="49">
        <f t="shared" si="16"/>
        <v>1.1570751622029365</v>
      </c>
      <c r="H49" s="11"/>
      <c r="I49" s="47">
        <f t="shared" si="20"/>
        <v>0.0036111111111111114</v>
      </c>
      <c r="J49" s="48"/>
      <c r="K49" s="49">
        <f t="shared" si="21"/>
        <v>1.1495833333333334</v>
      </c>
      <c r="L49" s="4"/>
      <c r="M49" s="47">
        <f t="shared" si="22"/>
        <v>-0.0003970134383251764</v>
      </c>
      <c r="N49" s="48"/>
      <c r="O49" s="49">
        <f t="shared" si="23"/>
        <v>0.00749182886960309</v>
      </c>
      <c r="Q49" s="4">
        <f t="shared" si="15"/>
        <v>360</v>
      </c>
      <c r="R49" s="65"/>
      <c r="S49" s="66">
        <f t="shared" si="1"/>
        <v>0.035</v>
      </c>
      <c r="T49" s="67"/>
      <c r="U49" s="47">
        <f t="shared" si="2"/>
        <v>0.004483050076487673</v>
      </c>
      <c r="V49" s="48"/>
      <c r="W49" s="49">
        <f t="shared" si="3"/>
        <v>1.613898027535562</v>
      </c>
      <c r="X49" s="11"/>
      <c r="Y49" s="47">
        <f t="shared" si="4"/>
        <v>0.005694444444444445</v>
      </c>
      <c r="Z49" s="48"/>
      <c r="AA49" s="49">
        <f t="shared" si="5"/>
        <v>1.5235416666666666</v>
      </c>
      <c r="AB49" s="4"/>
      <c r="AC49" s="47">
        <f t="shared" si="6"/>
        <v>-0.001211394367956772</v>
      </c>
      <c r="AD49" s="48"/>
      <c r="AE49" s="49">
        <f t="shared" si="7"/>
        <v>0.09035636086889554</v>
      </c>
    </row>
    <row r="50" spans="1:31" ht="18">
      <c r="A50" s="5">
        <f t="shared" si="17"/>
        <v>420</v>
      </c>
      <c r="B50" s="68"/>
      <c r="C50" s="69">
        <f t="shared" si="18"/>
        <v>0.01</v>
      </c>
      <c r="D50" s="70"/>
      <c r="E50" s="50">
        <f t="shared" si="19"/>
        <v>0.0028208929934451735</v>
      </c>
      <c r="F50" s="51"/>
      <c r="G50" s="52">
        <f t="shared" si="16"/>
        <v>1.1847750572469729</v>
      </c>
      <c r="H50" s="12"/>
      <c r="I50" s="50">
        <f t="shared" si="20"/>
        <v>0.0032142857142857147</v>
      </c>
      <c r="J50" s="51"/>
      <c r="K50" s="52">
        <f t="shared" si="21"/>
        <v>1.1745833333333333</v>
      </c>
      <c r="L50" s="5"/>
      <c r="M50" s="50">
        <f t="shared" si="22"/>
        <v>-0.0003933927208405411</v>
      </c>
      <c r="N50" s="51"/>
      <c r="O50" s="52">
        <f t="shared" si="23"/>
        <v>0.010191723913639539</v>
      </c>
      <c r="Q50" s="5">
        <f t="shared" si="15"/>
        <v>420</v>
      </c>
      <c r="R50" s="68"/>
      <c r="S50" s="69">
        <f t="shared" si="1"/>
        <v>0.035</v>
      </c>
      <c r="T50" s="70"/>
      <c r="U50" s="50">
        <f t="shared" si="2"/>
        <v>0.004126768841947041</v>
      </c>
      <c r="V50" s="51"/>
      <c r="W50" s="52">
        <f t="shared" si="3"/>
        <v>1.7332429136177572</v>
      </c>
      <c r="X50" s="12"/>
      <c r="Y50" s="50">
        <f t="shared" si="4"/>
        <v>0.0052976190476190475</v>
      </c>
      <c r="Z50" s="51"/>
      <c r="AA50" s="52">
        <f t="shared" si="5"/>
        <v>1.6110416666666667</v>
      </c>
      <c r="AB50" s="5"/>
      <c r="AC50" s="50">
        <f t="shared" si="6"/>
        <v>-0.0011708502056720065</v>
      </c>
      <c r="AD50" s="51"/>
      <c r="AE50" s="52">
        <f t="shared" si="7"/>
        <v>0.12220124695109047</v>
      </c>
    </row>
    <row r="51" spans="1:31" s="33" customFormat="1" ht="9.75">
      <c r="A51" s="31"/>
      <c r="B51" s="56"/>
      <c r="C51" s="57"/>
      <c r="D51" s="71"/>
      <c r="E51" s="53"/>
      <c r="F51" s="54"/>
      <c r="G51" s="55"/>
      <c r="H51" s="32"/>
      <c r="I51" s="53"/>
      <c r="J51" s="54"/>
      <c r="K51" s="55"/>
      <c r="L51" s="31"/>
      <c r="M51" s="56"/>
      <c r="N51" s="57"/>
      <c r="O51" s="55"/>
      <c r="Q51" s="31"/>
      <c r="R51" s="56"/>
      <c r="S51" s="57"/>
      <c r="T51" s="71"/>
      <c r="U51" s="53"/>
      <c r="V51" s="54"/>
      <c r="W51" s="55"/>
      <c r="X51" s="32"/>
      <c r="Y51" s="53"/>
      <c r="Z51" s="54"/>
      <c r="AA51" s="55"/>
      <c r="AB51" s="31"/>
      <c r="AC51" s="56"/>
      <c r="AD51" s="57"/>
      <c r="AE51" s="55"/>
    </row>
    <row r="52" spans="1:31" ht="18">
      <c r="A52" s="3">
        <f>A44</f>
        <v>60</v>
      </c>
      <c r="B52" s="62"/>
      <c r="C52" s="63">
        <f>C44+$E$33</f>
        <v>0.015</v>
      </c>
      <c r="D52" s="64"/>
      <c r="E52" s="44">
        <f>(C52/12)/(1-((1-C52/12)^A52))</f>
        <v>0.017289064481690927</v>
      </c>
      <c r="F52" s="45"/>
      <c r="G52" s="46">
        <f aca="true" t="shared" si="24" ref="G52:G58">E52*A52</f>
        <v>1.0373438689014556</v>
      </c>
      <c r="H52" s="10"/>
      <c r="I52" s="44">
        <f>(1/A52)+(C52/12)</f>
        <v>0.017916666666666668</v>
      </c>
      <c r="J52" s="45"/>
      <c r="K52" s="46">
        <f>1+(C52/12)*(A52-1)/2</f>
        <v>1.036875</v>
      </c>
      <c r="L52" s="3"/>
      <c r="M52" s="44">
        <f>E52-I52</f>
        <v>-0.000627602184975741</v>
      </c>
      <c r="N52" s="45"/>
      <c r="O52" s="46">
        <f>G52-K52</f>
        <v>0.000468868901455588</v>
      </c>
      <c r="Q52" s="3">
        <f t="shared" si="15"/>
        <v>60</v>
      </c>
      <c r="R52" s="62"/>
      <c r="S52" s="63">
        <f t="shared" si="1"/>
        <v>0.04</v>
      </c>
      <c r="T52" s="64"/>
      <c r="U52" s="44">
        <f t="shared" si="2"/>
        <v>0.01836115126469587</v>
      </c>
      <c r="V52" s="45"/>
      <c r="W52" s="46">
        <f t="shared" si="3"/>
        <v>1.1016690758817522</v>
      </c>
      <c r="X52" s="10"/>
      <c r="Y52" s="44">
        <f t="shared" si="4"/>
        <v>0.02</v>
      </c>
      <c r="Z52" s="45"/>
      <c r="AA52" s="46">
        <f t="shared" si="5"/>
        <v>1.0983333333333334</v>
      </c>
      <c r="AB52" s="3"/>
      <c r="AC52" s="44">
        <f t="shared" si="6"/>
        <v>-0.0016388487353041319</v>
      </c>
      <c r="AD52" s="45"/>
      <c r="AE52" s="46">
        <f t="shared" si="7"/>
        <v>0.0033357425484188408</v>
      </c>
    </row>
    <row r="53" spans="1:31" ht="18">
      <c r="A53" s="4">
        <f aca="true" t="shared" si="25" ref="A53:A58">A45</f>
        <v>120</v>
      </c>
      <c r="B53" s="65"/>
      <c r="C53" s="66">
        <f aca="true" t="shared" si="26" ref="C53:C58">C52</f>
        <v>0.015</v>
      </c>
      <c r="D53" s="67"/>
      <c r="E53" s="47">
        <f aca="true" t="shared" si="27" ref="E53:E58">(C53/12)/(1-((1-C53/12)^A53))</f>
        <v>0.008968752820792493</v>
      </c>
      <c r="F53" s="48"/>
      <c r="G53" s="49">
        <f t="shared" si="24"/>
        <v>1.0762503384950992</v>
      </c>
      <c r="H53" s="11"/>
      <c r="I53" s="47">
        <f aca="true" t="shared" si="28" ref="I53:I58">(1/A53)+(C53/12)</f>
        <v>0.009583333333333333</v>
      </c>
      <c r="J53" s="48"/>
      <c r="K53" s="49">
        <f aca="true" t="shared" si="29" ref="K53:K58">1+(C53/12)*(A53-1)/2</f>
        <v>1.074375</v>
      </c>
      <c r="L53" s="4"/>
      <c r="M53" s="47">
        <f aca="true" t="shared" si="30" ref="M53:M58">E53-I53</f>
        <v>-0.0006145805125408396</v>
      </c>
      <c r="N53" s="48"/>
      <c r="O53" s="49">
        <f aca="true" t="shared" si="31" ref="O53:O58">G53-K53</f>
        <v>0.0018753384950991325</v>
      </c>
      <c r="Q53" s="4">
        <f t="shared" si="15"/>
        <v>120</v>
      </c>
      <c r="R53" s="65"/>
      <c r="S53" s="66">
        <f t="shared" si="1"/>
        <v>0.04</v>
      </c>
      <c r="T53" s="67"/>
      <c r="U53" s="47">
        <f t="shared" si="2"/>
        <v>0.010097103441122152</v>
      </c>
      <c r="V53" s="48"/>
      <c r="W53" s="49">
        <f t="shared" si="3"/>
        <v>1.2116524129346582</v>
      </c>
      <c r="X53" s="11"/>
      <c r="Y53" s="47">
        <f t="shared" si="4"/>
        <v>0.011666666666666667</v>
      </c>
      <c r="Z53" s="48"/>
      <c r="AA53" s="49">
        <f t="shared" si="5"/>
        <v>1.1983333333333333</v>
      </c>
      <c r="AB53" s="4"/>
      <c r="AC53" s="47">
        <f t="shared" si="6"/>
        <v>-0.0015695632255445149</v>
      </c>
      <c r="AD53" s="48"/>
      <c r="AE53" s="49">
        <f t="shared" si="7"/>
        <v>0.013319079601324946</v>
      </c>
    </row>
    <row r="54" spans="1:31" ht="18">
      <c r="A54" s="4">
        <f t="shared" si="25"/>
        <v>180</v>
      </c>
      <c r="B54" s="65"/>
      <c r="C54" s="66">
        <f t="shared" si="26"/>
        <v>0.015</v>
      </c>
      <c r="D54" s="67"/>
      <c r="E54" s="47">
        <f t="shared" si="27"/>
        <v>0.006200514981514617</v>
      </c>
      <c r="F54" s="48"/>
      <c r="G54" s="49">
        <f t="shared" si="24"/>
        <v>1.116092696672631</v>
      </c>
      <c r="H54" s="11"/>
      <c r="I54" s="47">
        <f t="shared" si="28"/>
        <v>0.006805555555555556</v>
      </c>
      <c r="J54" s="48"/>
      <c r="K54" s="49">
        <f t="shared" si="29"/>
        <v>1.111875</v>
      </c>
      <c r="L54" s="4"/>
      <c r="M54" s="47">
        <f t="shared" si="30"/>
        <v>-0.0006050405740409392</v>
      </c>
      <c r="N54" s="48"/>
      <c r="O54" s="49">
        <f t="shared" si="31"/>
        <v>0.004217696672631055</v>
      </c>
      <c r="Q54" s="4">
        <f t="shared" si="15"/>
        <v>180</v>
      </c>
      <c r="R54" s="65"/>
      <c r="S54" s="66">
        <f t="shared" si="1"/>
        <v>0.04</v>
      </c>
      <c r="T54" s="67"/>
      <c r="U54" s="47">
        <f t="shared" si="2"/>
        <v>0.007378906420012043</v>
      </c>
      <c r="V54" s="48"/>
      <c r="W54" s="49">
        <f t="shared" si="3"/>
        <v>1.3282031556021676</v>
      </c>
      <c r="X54" s="11"/>
      <c r="Y54" s="47">
        <f t="shared" si="4"/>
        <v>0.008888888888888889</v>
      </c>
      <c r="Z54" s="48"/>
      <c r="AA54" s="49">
        <f t="shared" si="5"/>
        <v>1.2983333333333333</v>
      </c>
      <c r="AB54" s="4"/>
      <c r="AC54" s="47">
        <f t="shared" si="6"/>
        <v>-0.0015099824688768462</v>
      </c>
      <c r="AD54" s="48"/>
      <c r="AE54" s="49">
        <f t="shared" si="7"/>
        <v>0.02986982226883428</v>
      </c>
    </row>
    <row r="55" spans="1:31" ht="18">
      <c r="A55" s="4">
        <f t="shared" si="25"/>
        <v>240</v>
      </c>
      <c r="B55" s="65"/>
      <c r="C55" s="66">
        <f t="shared" si="26"/>
        <v>0.015</v>
      </c>
      <c r="D55" s="67"/>
      <c r="E55" s="47">
        <f t="shared" si="27"/>
        <v>0.004820284642182943</v>
      </c>
      <c r="F55" s="48"/>
      <c r="G55" s="49">
        <f t="shared" si="24"/>
        <v>1.1568683141239064</v>
      </c>
      <c r="H55" s="11"/>
      <c r="I55" s="47">
        <f t="shared" si="28"/>
        <v>0.005416666666666667</v>
      </c>
      <c r="J55" s="48"/>
      <c r="K55" s="49">
        <f t="shared" si="29"/>
        <v>1.149375</v>
      </c>
      <c r="L55" s="4"/>
      <c r="M55" s="47">
        <f t="shared" si="30"/>
        <v>-0.0005963820244837235</v>
      </c>
      <c r="N55" s="48"/>
      <c r="O55" s="49">
        <f t="shared" si="31"/>
        <v>0.007493314123906414</v>
      </c>
      <c r="Q55" s="4">
        <f t="shared" si="15"/>
        <v>240</v>
      </c>
      <c r="R55" s="65"/>
      <c r="S55" s="66">
        <f t="shared" si="1"/>
        <v>0.04</v>
      </c>
      <c r="T55" s="67"/>
      <c r="U55" s="47">
        <f t="shared" si="2"/>
        <v>0.006046632020872119</v>
      </c>
      <c r="V55" s="48"/>
      <c r="W55" s="49">
        <f t="shared" si="3"/>
        <v>1.4511916850093085</v>
      </c>
      <c r="X55" s="11"/>
      <c r="Y55" s="47">
        <f t="shared" si="4"/>
        <v>0.0075</v>
      </c>
      <c r="Z55" s="48"/>
      <c r="AA55" s="49">
        <f t="shared" si="5"/>
        <v>1.3983333333333334</v>
      </c>
      <c r="AB55" s="4"/>
      <c r="AC55" s="47">
        <f t="shared" si="6"/>
        <v>-0.0014533679791278809</v>
      </c>
      <c r="AD55" s="48"/>
      <c r="AE55" s="49">
        <f t="shared" si="7"/>
        <v>0.05285835167597508</v>
      </c>
    </row>
    <row r="56" spans="1:31" ht="18">
      <c r="A56" s="4">
        <f t="shared" si="25"/>
        <v>300</v>
      </c>
      <c r="B56" s="65"/>
      <c r="C56" s="66">
        <f t="shared" si="26"/>
        <v>0.015</v>
      </c>
      <c r="D56" s="67"/>
      <c r="E56" s="47">
        <f t="shared" si="27"/>
        <v>0.003995245081900635</v>
      </c>
      <c r="F56" s="48"/>
      <c r="G56" s="49">
        <f t="shared" si="24"/>
        <v>1.1985735245701905</v>
      </c>
      <c r="H56" s="11"/>
      <c r="I56" s="47">
        <f t="shared" si="28"/>
        <v>0.004583333333333333</v>
      </c>
      <c r="J56" s="48"/>
      <c r="K56" s="49">
        <f t="shared" si="29"/>
        <v>1.1868750000000001</v>
      </c>
      <c r="L56" s="4"/>
      <c r="M56" s="47">
        <f t="shared" si="30"/>
        <v>-0.0005880882514326981</v>
      </c>
      <c r="N56" s="48"/>
      <c r="O56" s="49">
        <f t="shared" si="31"/>
        <v>0.011698524570190383</v>
      </c>
      <c r="Q56" s="4">
        <f t="shared" si="15"/>
        <v>300</v>
      </c>
      <c r="R56" s="65"/>
      <c r="S56" s="66">
        <f t="shared" si="1"/>
        <v>0.04</v>
      </c>
      <c r="T56" s="67"/>
      <c r="U56" s="47">
        <f t="shared" si="2"/>
        <v>0.005268138690633498</v>
      </c>
      <c r="V56" s="48"/>
      <c r="W56" s="49">
        <f t="shared" si="3"/>
        <v>1.5804416071900493</v>
      </c>
      <c r="X56" s="11"/>
      <c r="Y56" s="47">
        <f t="shared" si="4"/>
        <v>0.006666666666666667</v>
      </c>
      <c r="Z56" s="48"/>
      <c r="AA56" s="49">
        <f t="shared" si="5"/>
        <v>1.4983333333333333</v>
      </c>
      <c r="AB56" s="4"/>
      <c r="AC56" s="47">
        <f t="shared" si="6"/>
        <v>-0.0013985279760331693</v>
      </c>
      <c r="AD56" s="48"/>
      <c r="AE56" s="49">
        <f t="shared" si="7"/>
        <v>0.08210827385671604</v>
      </c>
    </row>
    <row r="57" spans="1:31" ht="18">
      <c r="A57" s="4">
        <f t="shared" si="25"/>
        <v>360</v>
      </c>
      <c r="B57" s="65"/>
      <c r="C57" s="66">
        <f t="shared" si="26"/>
        <v>0.015</v>
      </c>
      <c r="D57" s="67"/>
      <c r="E57" s="47">
        <f t="shared" si="27"/>
        <v>0.0034477878871686804</v>
      </c>
      <c r="F57" s="48"/>
      <c r="G57" s="49">
        <f t="shared" si="24"/>
        <v>1.2412036393807249</v>
      </c>
      <c r="H57" s="11"/>
      <c r="I57" s="47">
        <f t="shared" si="28"/>
        <v>0.004027777777777778</v>
      </c>
      <c r="J57" s="48"/>
      <c r="K57" s="49">
        <f t="shared" si="29"/>
        <v>1.224375</v>
      </c>
      <c r="L57" s="4"/>
      <c r="M57" s="47">
        <f t="shared" si="30"/>
        <v>-0.0005799898906090973</v>
      </c>
      <c r="N57" s="48"/>
      <c r="O57" s="49">
        <f t="shared" si="31"/>
        <v>0.016828639380724875</v>
      </c>
      <c r="Q57" s="4">
        <f t="shared" si="15"/>
        <v>360</v>
      </c>
      <c r="R57" s="65"/>
      <c r="S57" s="66">
        <f t="shared" si="1"/>
        <v>0.04</v>
      </c>
      <c r="T57" s="67"/>
      <c r="U57" s="47">
        <f t="shared" si="2"/>
        <v>0.00476592915444483</v>
      </c>
      <c r="V57" s="48"/>
      <c r="W57" s="49">
        <f t="shared" si="3"/>
        <v>1.7157344956001386</v>
      </c>
      <c r="X57" s="11"/>
      <c r="Y57" s="47">
        <f t="shared" si="4"/>
        <v>0.006111111111111111</v>
      </c>
      <c r="Z57" s="48"/>
      <c r="AA57" s="49">
        <f t="shared" si="5"/>
        <v>1.5983333333333334</v>
      </c>
      <c r="AB57" s="4"/>
      <c r="AC57" s="47">
        <f t="shared" si="6"/>
        <v>-0.0013451819566662818</v>
      </c>
      <c r="AD57" s="48"/>
      <c r="AE57" s="49">
        <f t="shared" si="7"/>
        <v>0.11740116226680519</v>
      </c>
    </row>
    <row r="58" spans="1:31" ht="18">
      <c r="A58" s="5">
        <f t="shared" si="25"/>
        <v>420</v>
      </c>
      <c r="B58" s="68"/>
      <c r="C58" s="69">
        <f t="shared" si="26"/>
        <v>0.015</v>
      </c>
      <c r="D58" s="70"/>
      <c r="E58" s="50">
        <f t="shared" si="27"/>
        <v>0.003058935633735735</v>
      </c>
      <c r="F58" s="51"/>
      <c r="G58" s="52">
        <f t="shared" si="24"/>
        <v>1.2847529661690087</v>
      </c>
      <c r="H58" s="12"/>
      <c r="I58" s="50">
        <f t="shared" si="28"/>
        <v>0.0036309523809523814</v>
      </c>
      <c r="J58" s="51"/>
      <c r="K58" s="52">
        <f t="shared" si="29"/>
        <v>1.261875</v>
      </c>
      <c r="L58" s="5"/>
      <c r="M58" s="50">
        <f t="shared" si="30"/>
        <v>-0.0005720167472166465</v>
      </c>
      <c r="N58" s="51"/>
      <c r="O58" s="52">
        <f t="shared" si="31"/>
        <v>0.022877966169008612</v>
      </c>
      <c r="Q58" s="5">
        <f t="shared" si="15"/>
        <v>420</v>
      </c>
      <c r="R58" s="68"/>
      <c r="S58" s="69">
        <f t="shared" si="1"/>
        <v>0.04</v>
      </c>
      <c r="T58" s="70"/>
      <c r="U58" s="50">
        <f t="shared" si="2"/>
        <v>0.00442098940348344</v>
      </c>
      <c r="V58" s="51"/>
      <c r="W58" s="52">
        <f t="shared" si="3"/>
        <v>1.856815549463045</v>
      </c>
      <c r="X58" s="12"/>
      <c r="Y58" s="50">
        <f t="shared" si="4"/>
        <v>0.005714285714285715</v>
      </c>
      <c r="Z58" s="51"/>
      <c r="AA58" s="52">
        <f t="shared" si="5"/>
        <v>1.6983333333333333</v>
      </c>
      <c r="AB58" s="5"/>
      <c r="AC58" s="50">
        <f t="shared" si="6"/>
        <v>-0.0012932963108022747</v>
      </c>
      <c r="AD58" s="51"/>
      <c r="AE58" s="52">
        <f t="shared" si="7"/>
        <v>0.1584822161297117</v>
      </c>
    </row>
    <row r="59" spans="1:31" s="33" customFormat="1" ht="9.75">
      <c r="A59" s="31"/>
      <c r="B59" s="56"/>
      <c r="C59" s="57"/>
      <c r="D59" s="71"/>
      <c r="E59" s="53"/>
      <c r="F59" s="54"/>
      <c r="G59" s="55"/>
      <c r="H59" s="32"/>
      <c r="I59" s="53"/>
      <c r="J59" s="54"/>
      <c r="K59" s="55"/>
      <c r="L59" s="31"/>
      <c r="M59" s="56"/>
      <c r="N59" s="57"/>
      <c r="O59" s="55"/>
      <c r="Q59" s="31"/>
      <c r="R59" s="56"/>
      <c r="S59" s="57"/>
      <c r="T59" s="71"/>
      <c r="U59" s="53"/>
      <c r="V59" s="54"/>
      <c r="W59" s="55"/>
      <c r="X59" s="32"/>
      <c r="Y59" s="53"/>
      <c r="Z59" s="54"/>
      <c r="AA59" s="55"/>
      <c r="AB59" s="31"/>
      <c r="AC59" s="56"/>
      <c r="AD59" s="57"/>
      <c r="AE59" s="55"/>
    </row>
    <row r="60" spans="1:31" ht="18">
      <c r="A60" s="3">
        <f>A52</f>
        <v>60</v>
      </c>
      <c r="B60" s="62"/>
      <c r="C60" s="63">
        <f>C52+$E$33</f>
        <v>0.02</v>
      </c>
      <c r="D60" s="64"/>
      <c r="E60" s="44">
        <f>(C60/12)/(1-((1-C60/12)^A60))</f>
        <v>0.01750000540564698</v>
      </c>
      <c r="F60" s="45"/>
      <c r="G60" s="46">
        <f aca="true" t="shared" si="32" ref="G60:G66">E60*A60</f>
        <v>1.0500003243388187</v>
      </c>
      <c r="H60" s="10"/>
      <c r="I60" s="44">
        <f>(1/A60)+(C60/12)</f>
        <v>0.018333333333333333</v>
      </c>
      <c r="J60" s="45"/>
      <c r="K60" s="46">
        <f>1+(C60/12)*(A60-1)/2</f>
        <v>1.0491666666666666</v>
      </c>
      <c r="L60" s="3"/>
      <c r="M60" s="44">
        <f>E60-I60</f>
        <v>-0.0008333279276863531</v>
      </c>
      <c r="N60" s="45"/>
      <c r="O60" s="46">
        <f>G60-K60</f>
        <v>0.0008336576721521549</v>
      </c>
      <c r="Q60" s="3">
        <f t="shared" si="15"/>
        <v>60</v>
      </c>
      <c r="R60" s="62"/>
      <c r="S60" s="63">
        <f t="shared" si="1"/>
        <v>0.045</v>
      </c>
      <c r="T60" s="64"/>
      <c r="U60" s="44">
        <f t="shared" si="2"/>
        <v>0.018580782175910148</v>
      </c>
      <c r="V60" s="45"/>
      <c r="W60" s="46">
        <f t="shared" si="3"/>
        <v>1.114846930554609</v>
      </c>
      <c r="X60" s="10"/>
      <c r="Y60" s="44">
        <f t="shared" si="4"/>
        <v>0.020416666666666666</v>
      </c>
      <c r="Z60" s="45"/>
      <c r="AA60" s="46">
        <f t="shared" si="5"/>
        <v>1.110625</v>
      </c>
      <c r="AB60" s="3"/>
      <c r="AC60" s="44">
        <f t="shared" si="6"/>
        <v>-0.0018358844907565182</v>
      </c>
      <c r="AD60" s="45"/>
      <c r="AE60" s="46">
        <f t="shared" si="7"/>
        <v>0.004221930554608955</v>
      </c>
    </row>
    <row r="61" spans="1:31" ht="18">
      <c r="A61" s="4">
        <f aca="true" t="shared" si="33" ref="A61:A66">A53</f>
        <v>120</v>
      </c>
      <c r="B61" s="65"/>
      <c r="C61" s="66">
        <f aca="true" t="shared" si="34" ref="C61:C66">C60</f>
        <v>0.02</v>
      </c>
      <c r="D61" s="67"/>
      <c r="E61" s="47">
        <f aca="true" t="shared" si="35" ref="E61:E66">(C61/12)/(1-((1-C61/12)^A61))</f>
        <v>0.009187502696066436</v>
      </c>
      <c r="F61" s="48"/>
      <c r="G61" s="49">
        <f t="shared" si="32"/>
        <v>1.1025003235279722</v>
      </c>
      <c r="H61" s="11"/>
      <c r="I61" s="47">
        <f aca="true" t="shared" si="36" ref="I61:I66">(1/A61)+(C61/12)</f>
        <v>0.01</v>
      </c>
      <c r="J61" s="48"/>
      <c r="K61" s="49">
        <f aca="true" t="shared" si="37" ref="K61:K66">1+(C61/12)*(A61-1)/2</f>
        <v>1.0991666666666666</v>
      </c>
      <c r="L61" s="4"/>
      <c r="M61" s="47">
        <f aca="true" t="shared" si="38" ref="M61:M66">E61-I61</f>
        <v>-0.0008124973039335646</v>
      </c>
      <c r="N61" s="48"/>
      <c r="O61" s="49">
        <f aca="true" t="shared" si="39" ref="O61:O66">G61-K61</f>
        <v>0.0033336568613056006</v>
      </c>
      <c r="Q61" s="4">
        <f t="shared" si="15"/>
        <v>120</v>
      </c>
      <c r="R61" s="65"/>
      <c r="S61" s="66">
        <f t="shared" si="1"/>
        <v>0.045</v>
      </c>
      <c r="T61" s="67"/>
      <c r="U61" s="47">
        <f t="shared" si="2"/>
        <v>0.010333112889693564</v>
      </c>
      <c r="V61" s="48"/>
      <c r="W61" s="49">
        <f t="shared" si="3"/>
        <v>1.2399735467632276</v>
      </c>
      <c r="X61" s="11"/>
      <c r="Y61" s="47">
        <f t="shared" si="4"/>
        <v>0.012083333333333333</v>
      </c>
      <c r="Z61" s="48"/>
      <c r="AA61" s="49">
        <f t="shared" si="5"/>
        <v>1.223125</v>
      </c>
      <c r="AB61" s="4"/>
      <c r="AC61" s="47">
        <f t="shared" si="6"/>
        <v>-0.0017502204436397693</v>
      </c>
      <c r="AD61" s="48"/>
      <c r="AE61" s="49">
        <f t="shared" si="7"/>
        <v>0.016848546763227557</v>
      </c>
    </row>
    <row r="62" spans="1:31" ht="18">
      <c r="A62" s="4">
        <f t="shared" si="33"/>
        <v>180</v>
      </c>
      <c r="B62" s="65"/>
      <c r="C62" s="66">
        <f t="shared" si="34"/>
        <v>0.02</v>
      </c>
      <c r="D62" s="67"/>
      <c r="E62" s="47">
        <f t="shared" si="35"/>
        <v>0.006425896877326915</v>
      </c>
      <c r="F62" s="48"/>
      <c r="G62" s="49">
        <f t="shared" si="32"/>
        <v>1.1566614379188447</v>
      </c>
      <c r="H62" s="11"/>
      <c r="I62" s="47">
        <f t="shared" si="36"/>
        <v>0.007222222222222223</v>
      </c>
      <c r="J62" s="48"/>
      <c r="K62" s="49">
        <f t="shared" si="37"/>
        <v>1.1491666666666667</v>
      </c>
      <c r="L62" s="4"/>
      <c r="M62" s="47">
        <f t="shared" si="38"/>
        <v>-0.0007963253448953081</v>
      </c>
      <c r="N62" s="48"/>
      <c r="O62" s="49">
        <f t="shared" si="39"/>
        <v>0.007494771252178012</v>
      </c>
      <c r="Q62" s="4">
        <f t="shared" si="15"/>
        <v>180</v>
      </c>
      <c r="R62" s="65"/>
      <c r="S62" s="66">
        <f t="shared" si="1"/>
        <v>0.045</v>
      </c>
      <c r="T62" s="67"/>
      <c r="U62" s="47">
        <f t="shared" si="2"/>
        <v>0.007629872851636744</v>
      </c>
      <c r="V62" s="48"/>
      <c r="W62" s="49">
        <f t="shared" si="3"/>
        <v>1.373377113294614</v>
      </c>
      <c r="X62" s="11"/>
      <c r="Y62" s="47">
        <f t="shared" si="4"/>
        <v>0.009305555555555556</v>
      </c>
      <c r="Z62" s="48"/>
      <c r="AA62" s="49">
        <f t="shared" si="5"/>
        <v>1.335625</v>
      </c>
      <c r="AB62" s="4"/>
      <c r="AC62" s="47">
        <f t="shared" si="6"/>
        <v>-0.0016756827039188125</v>
      </c>
      <c r="AD62" s="48"/>
      <c r="AE62" s="49">
        <f t="shared" si="7"/>
        <v>0.03775211329461392</v>
      </c>
    </row>
    <row r="63" spans="1:31" ht="18">
      <c r="A63" s="4">
        <f t="shared" si="33"/>
        <v>240</v>
      </c>
      <c r="B63" s="65"/>
      <c r="C63" s="66">
        <f t="shared" si="34"/>
        <v>0.02</v>
      </c>
      <c r="D63" s="67"/>
      <c r="E63" s="47">
        <f t="shared" si="35"/>
        <v>0.005051980761053952</v>
      </c>
      <c r="F63" s="48"/>
      <c r="G63" s="49">
        <f t="shared" si="32"/>
        <v>1.2124753826529484</v>
      </c>
      <c r="H63" s="11"/>
      <c r="I63" s="47">
        <f t="shared" si="36"/>
        <v>0.005833333333333334</v>
      </c>
      <c r="J63" s="48"/>
      <c r="K63" s="49">
        <f t="shared" si="37"/>
        <v>1.1991666666666667</v>
      </c>
      <c r="L63" s="4"/>
      <c r="M63" s="47">
        <f t="shared" si="38"/>
        <v>-0.0007813525722793818</v>
      </c>
      <c r="N63" s="48"/>
      <c r="O63" s="49">
        <f t="shared" si="39"/>
        <v>0.013308715986281694</v>
      </c>
      <c r="Q63" s="4">
        <f t="shared" si="15"/>
        <v>240</v>
      </c>
      <c r="R63" s="65"/>
      <c r="S63" s="66">
        <f t="shared" si="1"/>
        <v>0.045</v>
      </c>
      <c r="T63" s="67"/>
      <c r="U63" s="47">
        <f t="shared" si="2"/>
        <v>0.006311882058305068</v>
      </c>
      <c r="V63" s="48"/>
      <c r="W63" s="49">
        <f t="shared" si="3"/>
        <v>1.5148516939932162</v>
      </c>
      <c r="X63" s="11"/>
      <c r="Y63" s="47">
        <f t="shared" si="4"/>
        <v>0.007916666666666666</v>
      </c>
      <c r="Z63" s="48"/>
      <c r="AA63" s="49">
        <f t="shared" si="5"/>
        <v>1.448125</v>
      </c>
      <c r="AB63" s="4"/>
      <c r="AC63" s="47">
        <f t="shared" si="6"/>
        <v>-0.0016047846083615978</v>
      </c>
      <c r="AD63" s="48"/>
      <c r="AE63" s="49">
        <f t="shared" si="7"/>
        <v>0.06672669399321607</v>
      </c>
    </row>
    <row r="64" spans="1:31" ht="18">
      <c r="A64" s="4">
        <f t="shared" si="33"/>
        <v>300</v>
      </c>
      <c r="B64" s="65"/>
      <c r="C64" s="66">
        <f t="shared" si="34"/>
        <v>0.02</v>
      </c>
      <c r="D64" s="67"/>
      <c r="E64" s="47">
        <f t="shared" si="35"/>
        <v>0.004233102137964596</v>
      </c>
      <c r="F64" s="48"/>
      <c r="G64" s="49">
        <f t="shared" si="32"/>
        <v>1.269930641389379</v>
      </c>
      <c r="H64" s="11"/>
      <c r="I64" s="47">
        <f t="shared" si="36"/>
        <v>0.005</v>
      </c>
      <c r="J64" s="48"/>
      <c r="K64" s="49">
        <f t="shared" si="37"/>
        <v>1.2491666666666668</v>
      </c>
      <c r="L64" s="4"/>
      <c r="M64" s="47">
        <f t="shared" si="38"/>
        <v>-0.0007668978620354039</v>
      </c>
      <c r="N64" s="48"/>
      <c r="O64" s="49">
        <f t="shared" si="39"/>
        <v>0.020763974722712186</v>
      </c>
      <c r="Q64" s="4">
        <f t="shared" si="15"/>
        <v>300</v>
      </c>
      <c r="R64" s="65"/>
      <c r="S64" s="66">
        <f t="shared" si="1"/>
        <v>0.045</v>
      </c>
      <c r="T64" s="67"/>
      <c r="U64" s="47">
        <f t="shared" si="2"/>
        <v>0.005547063716577776</v>
      </c>
      <c r="V64" s="48"/>
      <c r="W64" s="49">
        <f t="shared" si="3"/>
        <v>1.6641191149733328</v>
      </c>
      <c r="X64" s="11"/>
      <c r="Y64" s="47">
        <f t="shared" si="4"/>
        <v>0.007083333333333334</v>
      </c>
      <c r="Z64" s="48"/>
      <c r="AA64" s="49">
        <f t="shared" si="5"/>
        <v>1.560625</v>
      </c>
      <c r="AB64" s="4"/>
      <c r="AC64" s="47">
        <f t="shared" si="6"/>
        <v>-0.001536269616755558</v>
      </c>
      <c r="AD64" s="48"/>
      <c r="AE64" s="49">
        <f t="shared" si="7"/>
        <v>0.10349411497333283</v>
      </c>
    </row>
    <row r="65" spans="1:31" ht="18">
      <c r="A65" s="4">
        <f t="shared" si="33"/>
        <v>360</v>
      </c>
      <c r="B65" s="65"/>
      <c r="C65" s="66">
        <f t="shared" si="34"/>
        <v>0.02</v>
      </c>
      <c r="D65" s="67"/>
      <c r="E65" s="47">
        <f t="shared" si="35"/>
        <v>0.0036917015205296683</v>
      </c>
      <c r="F65" s="48"/>
      <c r="G65" s="49">
        <f t="shared" si="32"/>
        <v>1.3290125473906806</v>
      </c>
      <c r="H65" s="11"/>
      <c r="I65" s="47">
        <f t="shared" si="36"/>
        <v>0.0044444444444444444</v>
      </c>
      <c r="J65" s="48"/>
      <c r="K65" s="49">
        <f t="shared" si="37"/>
        <v>1.2991666666666668</v>
      </c>
      <c r="L65" s="4"/>
      <c r="M65" s="47">
        <f t="shared" si="38"/>
        <v>-0.0007527429239147761</v>
      </c>
      <c r="N65" s="48"/>
      <c r="O65" s="49">
        <f t="shared" si="39"/>
        <v>0.02984588072401384</v>
      </c>
      <c r="Q65" s="4">
        <f t="shared" si="15"/>
        <v>360</v>
      </c>
      <c r="R65" s="65"/>
      <c r="S65" s="66">
        <f t="shared" si="1"/>
        <v>0.045</v>
      </c>
      <c r="T65" s="67"/>
      <c r="U65" s="47">
        <f t="shared" si="2"/>
        <v>0.00505788409517914</v>
      </c>
      <c r="V65" s="48"/>
      <c r="W65" s="49">
        <f t="shared" si="3"/>
        <v>1.8208382742644904</v>
      </c>
      <c r="X65" s="11"/>
      <c r="Y65" s="47">
        <f t="shared" si="4"/>
        <v>0.006527777777777778</v>
      </c>
      <c r="Z65" s="48"/>
      <c r="AA65" s="49">
        <f t="shared" si="5"/>
        <v>1.673125</v>
      </c>
      <c r="AB65" s="4"/>
      <c r="AC65" s="47">
        <f t="shared" si="6"/>
        <v>-0.001469893682598638</v>
      </c>
      <c r="AD65" s="48"/>
      <c r="AE65" s="49">
        <f t="shared" si="7"/>
        <v>0.14771327426449044</v>
      </c>
    </row>
    <row r="66" spans="1:31" ht="18">
      <c r="A66" s="5">
        <f t="shared" si="33"/>
        <v>420</v>
      </c>
      <c r="B66" s="68"/>
      <c r="C66" s="69">
        <f t="shared" si="34"/>
        <v>0.02</v>
      </c>
      <c r="D66" s="70"/>
      <c r="E66" s="50">
        <f t="shared" si="35"/>
        <v>0.003308817585348516</v>
      </c>
      <c r="F66" s="51"/>
      <c r="G66" s="52">
        <f t="shared" si="32"/>
        <v>1.3897033858463768</v>
      </c>
      <c r="H66" s="12"/>
      <c r="I66" s="50">
        <f t="shared" si="36"/>
        <v>0.004047619047619048</v>
      </c>
      <c r="J66" s="51"/>
      <c r="K66" s="52">
        <f t="shared" si="37"/>
        <v>1.3491666666666666</v>
      </c>
      <c r="L66" s="5"/>
      <c r="M66" s="50">
        <f t="shared" si="38"/>
        <v>-0.000738801462270532</v>
      </c>
      <c r="N66" s="51"/>
      <c r="O66" s="52">
        <f t="shared" si="39"/>
        <v>0.040536719179710134</v>
      </c>
      <c r="Q66" s="5">
        <f t="shared" si="15"/>
        <v>420</v>
      </c>
      <c r="R66" s="68"/>
      <c r="S66" s="69">
        <f t="shared" si="1"/>
        <v>0.045</v>
      </c>
      <c r="T66" s="70"/>
      <c r="U66" s="50">
        <f t="shared" si="2"/>
        <v>0.004725276263503656</v>
      </c>
      <c r="V66" s="51"/>
      <c r="W66" s="52">
        <f t="shared" si="3"/>
        <v>1.9846160306715355</v>
      </c>
      <c r="X66" s="12"/>
      <c r="Y66" s="50">
        <f t="shared" si="4"/>
        <v>0.006130952380952381</v>
      </c>
      <c r="Z66" s="51"/>
      <c r="AA66" s="52">
        <f t="shared" si="5"/>
        <v>1.785625</v>
      </c>
      <c r="AB66" s="5"/>
      <c r="AC66" s="50">
        <f t="shared" si="6"/>
        <v>-0.001405676117448725</v>
      </c>
      <c r="AD66" s="51"/>
      <c r="AE66" s="52">
        <f t="shared" si="7"/>
        <v>0.19899103067153545</v>
      </c>
    </row>
    <row r="67" spans="1:31" s="33" customFormat="1" ht="9.75">
      <c r="A67" s="31"/>
      <c r="B67" s="56"/>
      <c r="C67" s="57"/>
      <c r="D67" s="71"/>
      <c r="E67" s="53"/>
      <c r="F67" s="54"/>
      <c r="G67" s="55"/>
      <c r="H67" s="32"/>
      <c r="I67" s="53"/>
      <c r="J67" s="54"/>
      <c r="K67" s="55"/>
      <c r="L67" s="31"/>
      <c r="M67" s="56"/>
      <c r="N67" s="57"/>
      <c r="O67" s="55"/>
      <c r="Q67" s="31"/>
      <c r="R67" s="56"/>
      <c r="S67" s="57"/>
      <c r="T67" s="71"/>
      <c r="U67" s="53"/>
      <c r="V67" s="54"/>
      <c r="W67" s="55"/>
      <c r="X67" s="32"/>
      <c r="Y67" s="53"/>
      <c r="Z67" s="54"/>
      <c r="AA67" s="55"/>
      <c r="AB67" s="31"/>
      <c r="AC67" s="56"/>
      <c r="AD67" s="57"/>
      <c r="AE67" s="55"/>
    </row>
    <row r="68" spans="1:31" ht="18">
      <c r="A68" s="3">
        <f>A60</f>
        <v>60</v>
      </c>
      <c r="B68" s="62"/>
      <c r="C68" s="63">
        <f>C60+$E$33</f>
        <v>0.025</v>
      </c>
      <c r="D68" s="64"/>
      <c r="E68" s="44">
        <f>(C68/12)/(1-((1-C68/12)^A68))</f>
        <v>0.0177126845467246</v>
      </c>
      <c r="F68" s="45"/>
      <c r="G68" s="46">
        <f aca="true" t="shared" si="40" ref="G68:G74">E68*A68</f>
        <v>1.062761072803476</v>
      </c>
      <c r="H68" s="10"/>
      <c r="I68" s="44">
        <f>(1/A68)+(C68/12)</f>
        <v>0.01875</v>
      </c>
      <c r="J68" s="45"/>
      <c r="K68" s="46">
        <f>1+(C68/12)*(A68-1)/2</f>
        <v>1.0614583333333334</v>
      </c>
      <c r="L68" s="3"/>
      <c r="M68" s="44">
        <f>E68-I68</f>
        <v>-0.0010373154532754003</v>
      </c>
      <c r="N68" s="45"/>
      <c r="O68" s="46">
        <f>G68-K68</f>
        <v>0.0013027394701425887</v>
      </c>
      <c r="Q68" s="3">
        <f t="shared" si="15"/>
        <v>60</v>
      </c>
      <c r="R68" s="62"/>
      <c r="S68" s="63">
        <f t="shared" si="1"/>
        <v>0.049999999999999996</v>
      </c>
      <c r="T68" s="64"/>
      <c r="U68" s="44">
        <f t="shared" si="2"/>
        <v>0.018802149664542852</v>
      </c>
      <c r="V68" s="45"/>
      <c r="W68" s="46">
        <f t="shared" si="3"/>
        <v>1.128128979872571</v>
      </c>
      <c r="X68" s="10"/>
      <c r="Y68" s="44">
        <f t="shared" si="4"/>
        <v>0.020833333333333332</v>
      </c>
      <c r="Z68" s="45"/>
      <c r="AA68" s="46">
        <f t="shared" si="5"/>
        <v>1.1229166666666666</v>
      </c>
      <c r="AB68" s="3"/>
      <c r="AC68" s="44">
        <f t="shared" si="6"/>
        <v>-0.0020311836687904802</v>
      </c>
      <c r="AD68" s="45"/>
      <c r="AE68" s="46">
        <f t="shared" si="7"/>
        <v>0.00521231320590454</v>
      </c>
    </row>
    <row r="69" spans="1:31" ht="18">
      <c r="A69" s="4">
        <f aca="true" t="shared" si="41" ref="A69:A74">A61</f>
        <v>120</v>
      </c>
      <c r="B69" s="65"/>
      <c r="C69" s="66">
        <f aca="true" t="shared" si="42" ref="C69:C74">C68</f>
        <v>0.025</v>
      </c>
      <c r="D69" s="67"/>
      <c r="E69" s="47">
        <f aca="true" t="shared" si="43" ref="E69:E74">(C69/12)/(1-((1-C69/12)^A69))</f>
        <v>0.00940971919378345</v>
      </c>
      <c r="F69" s="48"/>
      <c r="G69" s="49">
        <f t="shared" si="40"/>
        <v>1.129166303254014</v>
      </c>
      <c r="H69" s="11"/>
      <c r="I69" s="47">
        <f aca="true" t="shared" si="44" ref="I69:I74">(1/A69)+(C69/12)</f>
        <v>0.010416666666666666</v>
      </c>
      <c r="J69" s="48"/>
      <c r="K69" s="49">
        <f aca="true" t="shared" si="45" ref="K69:K74">1+(C69/12)*(A69-1)/2</f>
        <v>1.1239583333333334</v>
      </c>
      <c r="L69" s="4"/>
      <c r="M69" s="47">
        <f aca="true" t="shared" si="46" ref="M69:M74">E69-I69</f>
        <v>-0.0010069474728832163</v>
      </c>
      <c r="N69" s="48"/>
      <c r="O69" s="49">
        <f aca="true" t="shared" si="47" ref="O69:O74">G69-K69</f>
        <v>0.005207969920680622</v>
      </c>
      <c r="Q69" s="4">
        <f t="shared" si="15"/>
        <v>120</v>
      </c>
      <c r="R69" s="65"/>
      <c r="S69" s="66">
        <f t="shared" si="1"/>
        <v>0.049999999999999996</v>
      </c>
      <c r="T69" s="67"/>
      <c r="U69" s="47">
        <f t="shared" si="2"/>
        <v>0.010572543683847429</v>
      </c>
      <c r="V69" s="48"/>
      <c r="W69" s="49">
        <f t="shared" si="3"/>
        <v>1.2687052420616913</v>
      </c>
      <c r="X69" s="11"/>
      <c r="Y69" s="47">
        <f t="shared" si="4"/>
        <v>0.0125</v>
      </c>
      <c r="Z69" s="48"/>
      <c r="AA69" s="49">
        <f t="shared" si="5"/>
        <v>1.2479166666666668</v>
      </c>
      <c r="AB69" s="4"/>
      <c r="AC69" s="47">
        <f t="shared" si="6"/>
        <v>-0.0019274563161525721</v>
      </c>
      <c r="AD69" s="48"/>
      <c r="AE69" s="49">
        <f t="shared" si="7"/>
        <v>0.020788575395024544</v>
      </c>
    </row>
    <row r="70" spans="1:31" ht="18">
      <c r="A70" s="4">
        <f t="shared" si="41"/>
        <v>180</v>
      </c>
      <c r="B70" s="65"/>
      <c r="C70" s="66">
        <f t="shared" si="42"/>
        <v>0.025</v>
      </c>
      <c r="D70" s="67"/>
      <c r="E70" s="47">
        <f t="shared" si="43"/>
        <v>0.00665645269742074</v>
      </c>
      <c r="F70" s="48"/>
      <c r="G70" s="49">
        <f t="shared" si="40"/>
        <v>1.1981614855357332</v>
      </c>
      <c r="H70" s="11"/>
      <c r="I70" s="47">
        <f t="shared" si="44"/>
        <v>0.0076388888888888895</v>
      </c>
      <c r="J70" s="48"/>
      <c r="K70" s="49">
        <f t="shared" si="45"/>
        <v>1.1864583333333334</v>
      </c>
      <c r="L70" s="4"/>
      <c r="M70" s="47">
        <f t="shared" si="46"/>
        <v>-0.0009824361914681492</v>
      </c>
      <c r="N70" s="48"/>
      <c r="O70" s="49">
        <f t="shared" si="47"/>
        <v>0.011703152202399814</v>
      </c>
      <c r="Q70" s="4">
        <f t="shared" si="15"/>
        <v>180</v>
      </c>
      <c r="R70" s="65"/>
      <c r="S70" s="66">
        <f t="shared" si="1"/>
        <v>0.049999999999999996</v>
      </c>
      <c r="T70" s="67"/>
      <c r="U70" s="47">
        <f t="shared" si="2"/>
        <v>0.007885843314452747</v>
      </c>
      <c r="V70" s="48"/>
      <c r="W70" s="49">
        <f t="shared" si="3"/>
        <v>1.4194517966014943</v>
      </c>
      <c r="X70" s="11"/>
      <c r="Y70" s="47">
        <f t="shared" si="4"/>
        <v>0.009722222222222222</v>
      </c>
      <c r="Z70" s="48"/>
      <c r="AA70" s="49">
        <f t="shared" si="5"/>
        <v>1.3729166666666668</v>
      </c>
      <c r="AB70" s="4"/>
      <c r="AC70" s="47">
        <f t="shared" si="6"/>
        <v>-0.0018363789077694755</v>
      </c>
      <c r="AD70" s="48"/>
      <c r="AE70" s="49">
        <f t="shared" si="7"/>
        <v>0.04653512993482756</v>
      </c>
    </row>
    <row r="71" spans="1:31" ht="18">
      <c r="A71" s="4">
        <f t="shared" si="41"/>
        <v>240</v>
      </c>
      <c r="B71" s="65"/>
      <c r="C71" s="66">
        <f t="shared" si="42"/>
        <v>0.025</v>
      </c>
      <c r="D71" s="67"/>
      <c r="E71" s="47">
        <f t="shared" si="43"/>
        <v>0.005290526978585073</v>
      </c>
      <c r="F71" s="48"/>
      <c r="G71" s="49">
        <f t="shared" si="40"/>
        <v>1.2697264748604173</v>
      </c>
      <c r="H71" s="11"/>
      <c r="I71" s="47">
        <f t="shared" si="44"/>
        <v>0.00625</v>
      </c>
      <c r="J71" s="48"/>
      <c r="K71" s="49">
        <f t="shared" si="45"/>
        <v>1.2489583333333334</v>
      </c>
      <c r="L71" s="4"/>
      <c r="M71" s="47">
        <f t="shared" si="46"/>
        <v>-0.0009594730214149277</v>
      </c>
      <c r="N71" s="48"/>
      <c r="O71" s="49">
        <f t="shared" si="47"/>
        <v>0.02076814152708395</v>
      </c>
      <c r="Q71" s="4">
        <f t="shared" si="15"/>
        <v>240</v>
      </c>
      <c r="R71" s="65"/>
      <c r="S71" s="66">
        <f t="shared" si="1"/>
        <v>0.049999999999999996</v>
      </c>
      <c r="T71" s="67"/>
      <c r="U71" s="47">
        <f t="shared" si="2"/>
        <v>0.006583573461581912</v>
      </c>
      <c r="V71" s="48"/>
      <c r="W71" s="49">
        <f t="shared" si="3"/>
        <v>1.580057630779659</v>
      </c>
      <c r="X71" s="11"/>
      <c r="Y71" s="47">
        <f t="shared" si="4"/>
        <v>0.008333333333333333</v>
      </c>
      <c r="Z71" s="48"/>
      <c r="AA71" s="49">
        <f t="shared" si="5"/>
        <v>1.4979166666666668</v>
      </c>
      <c r="AB71" s="4"/>
      <c r="AC71" s="47">
        <f t="shared" si="6"/>
        <v>-0.001749759871751421</v>
      </c>
      <c r="AD71" s="48"/>
      <c r="AE71" s="49">
        <f t="shared" si="7"/>
        <v>0.08214096411299221</v>
      </c>
    </row>
    <row r="72" spans="1:31" ht="18">
      <c r="A72" s="4">
        <f t="shared" si="41"/>
        <v>300</v>
      </c>
      <c r="B72" s="65"/>
      <c r="C72" s="66">
        <f t="shared" si="42"/>
        <v>0.025</v>
      </c>
      <c r="D72" s="67"/>
      <c r="E72" s="47">
        <f t="shared" si="43"/>
        <v>0.004479444602768048</v>
      </c>
      <c r="F72" s="48"/>
      <c r="G72" s="49">
        <f t="shared" si="40"/>
        <v>1.3438333808304144</v>
      </c>
      <c r="H72" s="11"/>
      <c r="I72" s="47">
        <f t="shared" si="44"/>
        <v>0.005416666666666667</v>
      </c>
      <c r="J72" s="48"/>
      <c r="K72" s="49">
        <f t="shared" si="45"/>
        <v>1.3114583333333334</v>
      </c>
      <c r="L72" s="4"/>
      <c r="M72" s="47">
        <f t="shared" si="46"/>
        <v>-0.0009372220638986187</v>
      </c>
      <c r="N72" s="48"/>
      <c r="O72" s="49">
        <f t="shared" si="47"/>
        <v>0.03237504749708098</v>
      </c>
      <c r="Q72" s="4">
        <f t="shared" si="15"/>
        <v>300</v>
      </c>
      <c r="R72" s="65"/>
      <c r="S72" s="66">
        <f t="shared" si="1"/>
        <v>0.049999999999999996</v>
      </c>
      <c r="T72" s="67"/>
      <c r="U72" s="47">
        <f t="shared" si="2"/>
        <v>0.005833686987387226</v>
      </c>
      <c r="V72" s="48"/>
      <c r="W72" s="49">
        <f t="shared" si="3"/>
        <v>1.7501060962161679</v>
      </c>
      <c r="X72" s="11"/>
      <c r="Y72" s="47">
        <f t="shared" si="4"/>
        <v>0.0075</v>
      </c>
      <c r="Z72" s="48"/>
      <c r="AA72" s="49">
        <f t="shared" si="5"/>
        <v>1.6229166666666668</v>
      </c>
      <c r="AB72" s="4"/>
      <c r="AC72" s="47">
        <f t="shared" si="6"/>
        <v>-0.0016663130126127737</v>
      </c>
      <c r="AD72" s="48"/>
      <c r="AE72" s="49">
        <f t="shared" si="7"/>
        <v>0.12718942954950108</v>
      </c>
    </row>
    <row r="73" spans="1:31" ht="18">
      <c r="A73" s="4">
        <f t="shared" si="41"/>
        <v>360</v>
      </c>
      <c r="B73" s="65"/>
      <c r="C73" s="66">
        <f t="shared" si="42"/>
        <v>0.025</v>
      </c>
      <c r="D73" s="67"/>
      <c r="E73" s="47">
        <f t="shared" si="43"/>
        <v>0.003945685754569099</v>
      </c>
      <c r="F73" s="48"/>
      <c r="G73" s="49">
        <f t="shared" si="40"/>
        <v>1.4204468716448757</v>
      </c>
      <c r="H73" s="11"/>
      <c r="I73" s="47">
        <f t="shared" si="44"/>
        <v>0.004861111111111111</v>
      </c>
      <c r="J73" s="48"/>
      <c r="K73" s="49">
        <f t="shared" si="45"/>
        <v>1.3739583333333334</v>
      </c>
      <c r="L73" s="4"/>
      <c r="M73" s="47">
        <f t="shared" si="46"/>
        <v>-0.0009154253565420122</v>
      </c>
      <c r="N73" s="48"/>
      <c r="O73" s="49">
        <f t="shared" si="47"/>
        <v>0.046488538311542316</v>
      </c>
      <c r="Q73" s="4">
        <f t="shared" si="15"/>
        <v>360</v>
      </c>
      <c r="R73" s="65"/>
      <c r="S73" s="66">
        <f t="shared" si="1"/>
        <v>0.049999999999999996</v>
      </c>
      <c r="T73" s="67"/>
      <c r="U73" s="47">
        <f t="shared" si="2"/>
        <v>0.005358588350769379</v>
      </c>
      <c r="V73" s="48"/>
      <c r="W73" s="49">
        <f t="shared" si="3"/>
        <v>1.9290918062769764</v>
      </c>
      <c r="X73" s="11"/>
      <c r="Y73" s="47">
        <f t="shared" si="4"/>
        <v>0.006944444444444444</v>
      </c>
      <c r="Z73" s="48"/>
      <c r="AA73" s="49">
        <f t="shared" si="5"/>
        <v>1.7479166666666668</v>
      </c>
      <c r="AB73" s="4"/>
      <c r="AC73" s="47">
        <f t="shared" si="6"/>
        <v>-0.0015858560936750652</v>
      </c>
      <c r="AD73" s="48"/>
      <c r="AE73" s="49">
        <f t="shared" si="7"/>
        <v>0.18117513961030962</v>
      </c>
    </row>
    <row r="74" spans="1:31" ht="18">
      <c r="A74" s="5">
        <f t="shared" si="41"/>
        <v>420</v>
      </c>
      <c r="B74" s="68"/>
      <c r="C74" s="69">
        <f t="shared" si="42"/>
        <v>0.025</v>
      </c>
      <c r="D74" s="70"/>
      <c r="E74" s="50">
        <f t="shared" si="43"/>
        <v>0.003570296557067987</v>
      </c>
      <c r="F74" s="51"/>
      <c r="G74" s="52">
        <f t="shared" si="40"/>
        <v>1.4995245539685544</v>
      </c>
      <c r="H74" s="12"/>
      <c r="I74" s="50">
        <f t="shared" si="44"/>
        <v>0.004464285714285714</v>
      </c>
      <c r="J74" s="51"/>
      <c r="K74" s="52">
        <f t="shared" si="45"/>
        <v>1.4364583333333334</v>
      </c>
      <c r="L74" s="5"/>
      <c r="M74" s="50">
        <f t="shared" si="46"/>
        <v>-0.0008939891572177271</v>
      </c>
      <c r="N74" s="51"/>
      <c r="O74" s="52">
        <f t="shared" si="47"/>
        <v>0.06306622063522105</v>
      </c>
      <c r="Q74" s="5">
        <f t="shared" si="15"/>
        <v>420</v>
      </c>
      <c r="R74" s="68"/>
      <c r="S74" s="69">
        <f t="shared" si="1"/>
        <v>0.049999999999999996</v>
      </c>
      <c r="T74" s="70"/>
      <c r="U74" s="50">
        <f t="shared" si="2"/>
        <v>0.0050391427741237355</v>
      </c>
      <c r="V74" s="51"/>
      <c r="W74" s="52">
        <f t="shared" si="3"/>
        <v>2.1164399651319687</v>
      </c>
      <c r="X74" s="12"/>
      <c r="Y74" s="50">
        <f t="shared" si="4"/>
        <v>0.006547619047619048</v>
      </c>
      <c r="Z74" s="51"/>
      <c r="AA74" s="52">
        <f t="shared" si="5"/>
        <v>1.8729166666666668</v>
      </c>
      <c r="AB74" s="5"/>
      <c r="AC74" s="50">
        <f t="shared" si="6"/>
        <v>-0.0015084762734953122</v>
      </c>
      <c r="AD74" s="51"/>
      <c r="AE74" s="52">
        <f t="shared" si="7"/>
        <v>0.24352329846530196</v>
      </c>
    </row>
    <row r="75" spans="1:31" s="33" customFormat="1" ht="9.75">
      <c r="A75" s="31"/>
      <c r="B75" s="56"/>
      <c r="C75" s="57"/>
      <c r="D75" s="71"/>
      <c r="E75" s="53"/>
      <c r="F75" s="54"/>
      <c r="G75" s="55"/>
      <c r="H75" s="32"/>
      <c r="I75" s="53"/>
      <c r="J75" s="54"/>
      <c r="K75" s="55"/>
      <c r="L75" s="31"/>
      <c r="M75" s="56"/>
      <c r="N75" s="57"/>
      <c r="O75" s="55"/>
      <c r="Q75" s="31"/>
      <c r="R75" s="56"/>
      <c r="S75" s="57"/>
      <c r="T75" s="71"/>
      <c r="U75" s="53"/>
      <c r="V75" s="54"/>
      <c r="W75" s="55"/>
      <c r="X75" s="32"/>
      <c r="Y75" s="53"/>
      <c r="Z75" s="54"/>
      <c r="AA75" s="55"/>
      <c r="AB75" s="31"/>
      <c r="AC75" s="56"/>
      <c r="AD75" s="57"/>
      <c r="AE75" s="55"/>
    </row>
    <row r="76" spans="1:15" ht="18">
      <c r="A76" s="3">
        <f aca="true" t="shared" si="48" ref="A76:A82">A68</f>
        <v>60</v>
      </c>
      <c r="B76" s="62"/>
      <c r="C76" s="63">
        <f>C68+$E$33</f>
        <v>0.030000000000000002</v>
      </c>
      <c r="D76" s="64"/>
      <c r="E76" s="44">
        <f>(C76/12)/(1-((1-C76/12)^A76))</f>
        <v>0.01792710201312659</v>
      </c>
      <c r="F76" s="45"/>
      <c r="G76" s="46">
        <f aca="true" t="shared" si="49" ref="G76:G82">E76*A76</f>
        <v>1.0756261207875955</v>
      </c>
      <c r="H76" s="10"/>
      <c r="I76" s="44">
        <f>(1/A76)+(C76/12)</f>
        <v>0.019166666666666665</v>
      </c>
      <c r="J76" s="45"/>
      <c r="K76" s="46">
        <f>1+(C76/12)*(A76-1)/2</f>
        <v>1.07375</v>
      </c>
      <c r="L76" s="3"/>
      <c r="M76" s="44">
        <f>E76-I76</f>
        <v>-0.0012395646535400748</v>
      </c>
      <c r="N76" s="45"/>
      <c r="O76" s="46">
        <f>G76-K76</f>
        <v>0.00187612078759547</v>
      </c>
    </row>
    <row r="77" spans="1:15" ht="18">
      <c r="A77" s="4">
        <f t="shared" si="48"/>
        <v>120</v>
      </c>
      <c r="B77" s="65"/>
      <c r="C77" s="66">
        <f aca="true" t="shared" si="50" ref="C77:C82">C76</f>
        <v>0.030000000000000002</v>
      </c>
      <c r="D77" s="67"/>
      <c r="E77" s="47">
        <f aca="true" t="shared" si="51" ref="E77:E82">(C77/12)/(1-((1-C77/12)^A77))</f>
        <v>0.009635396675516151</v>
      </c>
      <c r="F77" s="48"/>
      <c r="G77" s="49">
        <f t="shared" si="49"/>
        <v>1.156247601061938</v>
      </c>
      <c r="H77" s="11"/>
      <c r="I77" s="47">
        <f aca="true" t="shared" si="52" ref="I77:I82">(1/A77)+(C77/12)</f>
        <v>0.010833333333333334</v>
      </c>
      <c r="J77" s="48"/>
      <c r="K77" s="49">
        <f aca="true" t="shared" si="53" ref="K77:K82">1+(C77/12)*(A77-1)/2</f>
        <v>1.14875</v>
      </c>
      <c r="L77" s="4"/>
      <c r="M77" s="47">
        <f aca="true" t="shared" si="54" ref="M77:M82">E77-I77</f>
        <v>-0.0011979366578171828</v>
      </c>
      <c r="N77" s="48"/>
      <c r="O77" s="49">
        <f aca="true" t="shared" si="55" ref="O77:O82">G77-K77</f>
        <v>0.007497601061938086</v>
      </c>
    </row>
    <row r="78" spans="1:15" ht="18">
      <c r="A78" s="4">
        <f t="shared" si="48"/>
        <v>180</v>
      </c>
      <c r="B78" s="65"/>
      <c r="C78" s="66">
        <f t="shared" si="50"/>
        <v>0.030000000000000002</v>
      </c>
      <c r="D78" s="67"/>
      <c r="E78" s="47">
        <f t="shared" si="51"/>
        <v>0.006892159528259441</v>
      </c>
      <c r="F78" s="48"/>
      <c r="G78" s="49">
        <f t="shared" si="49"/>
        <v>1.2405887150866992</v>
      </c>
      <c r="H78" s="11"/>
      <c r="I78" s="47">
        <f t="shared" si="52"/>
        <v>0.008055555555555555</v>
      </c>
      <c r="J78" s="48"/>
      <c r="K78" s="49">
        <f t="shared" si="53"/>
        <v>1.22375</v>
      </c>
      <c r="L78" s="4"/>
      <c r="M78" s="47">
        <f t="shared" si="54"/>
        <v>-0.0011633960272961147</v>
      </c>
      <c r="N78" s="48"/>
      <c r="O78" s="49">
        <f t="shared" si="55"/>
        <v>0.01683871508669932</v>
      </c>
    </row>
    <row r="79" spans="1:15" ht="18">
      <c r="A79" s="4">
        <f t="shared" si="48"/>
        <v>240</v>
      </c>
      <c r="B79" s="65"/>
      <c r="C79" s="66">
        <f t="shared" si="50"/>
        <v>0.030000000000000002</v>
      </c>
      <c r="D79" s="67"/>
      <c r="E79" s="47">
        <f t="shared" si="51"/>
        <v>0.005535866261737283</v>
      </c>
      <c r="F79" s="48"/>
      <c r="G79" s="49">
        <f t="shared" si="49"/>
        <v>1.328607902816948</v>
      </c>
      <c r="H79" s="11"/>
      <c r="I79" s="47">
        <f t="shared" si="52"/>
        <v>0.006666666666666666</v>
      </c>
      <c r="J79" s="48"/>
      <c r="K79" s="49">
        <f t="shared" si="53"/>
        <v>1.29875</v>
      </c>
      <c r="L79" s="4"/>
      <c r="M79" s="47">
        <f t="shared" si="54"/>
        <v>-0.001130800404929383</v>
      </c>
      <c r="N79" s="48"/>
      <c r="O79" s="49">
        <f t="shared" si="55"/>
        <v>0.02985790281694789</v>
      </c>
    </row>
    <row r="80" spans="1:15" s="33" customFormat="1" ht="18">
      <c r="A80" s="4">
        <f t="shared" si="48"/>
        <v>300</v>
      </c>
      <c r="B80" s="65"/>
      <c r="C80" s="66">
        <f t="shared" si="50"/>
        <v>0.030000000000000002</v>
      </c>
      <c r="D80" s="67"/>
      <c r="E80" s="47">
        <f t="shared" si="51"/>
        <v>0.004734159681202612</v>
      </c>
      <c r="F80" s="48"/>
      <c r="G80" s="49">
        <f t="shared" si="49"/>
        <v>1.4202479043607834</v>
      </c>
      <c r="H80" s="11"/>
      <c r="I80" s="47">
        <f t="shared" si="52"/>
        <v>0.005833333333333334</v>
      </c>
      <c r="J80" s="48"/>
      <c r="K80" s="49">
        <f t="shared" si="53"/>
        <v>1.37375</v>
      </c>
      <c r="L80" s="4"/>
      <c r="M80" s="47">
        <f t="shared" si="54"/>
        <v>-0.001099173652130722</v>
      </c>
      <c r="N80" s="48"/>
      <c r="O80" s="49">
        <f t="shared" si="55"/>
        <v>0.04649790436078338</v>
      </c>
    </row>
    <row r="81" spans="1:15" ht="18">
      <c r="A81" s="4">
        <f t="shared" si="48"/>
        <v>360</v>
      </c>
      <c r="B81" s="65"/>
      <c r="C81" s="66">
        <f t="shared" si="50"/>
        <v>0.030000000000000002</v>
      </c>
      <c r="D81" s="67"/>
      <c r="E81" s="47">
        <f t="shared" si="51"/>
        <v>0.004209546249539609</v>
      </c>
      <c r="F81" s="48"/>
      <c r="G81" s="49">
        <f t="shared" si="49"/>
        <v>1.5154366498342593</v>
      </c>
      <c r="H81" s="11"/>
      <c r="I81" s="47">
        <f t="shared" si="52"/>
        <v>0.005277777777777778</v>
      </c>
      <c r="J81" s="48"/>
      <c r="K81" s="49">
        <f t="shared" si="53"/>
        <v>1.44875</v>
      </c>
      <c r="L81" s="4"/>
      <c r="M81" s="47">
        <f t="shared" si="54"/>
        <v>-0.0010682315282381687</v>
      </c>
      <c r="N81" s="48"/>
      <c r="O81" s="49">
        <f t="shared" si="55"/>
        <v>0.06668664983425932</v>
      </c>
    </row>
    <row r="82" spans="1:15" ht="18">
      <c r="A82" s="5">
        <f t="shared" si="48"/>
        <v>420</v>
      </c>
      <c r="B82" s="68"/>
      <c r="C82" s="69">
        <f t="shared" si="50"/>
        <v>0.030000000000000002</v>
      </c>
      <c r="D82" s="70"/>
      <c r="E82" s="50">
        <f t="shared" si="51"/>
        <v>0.0038430675151394007</v>
      </c>
      <c r="F82" s="51"/>
      <c r="G82" s="52">
        <f t="shared" si="49"/>
        <v>1.6140883563585482</v>
      </c>
      <c r="H82" s="12"/>
      <c r="I82" s="50">
        <f t="shared" si="52"/>
        <v>0.004880952380952382</v>
      </c>
      <c r="J82" s="51"/>
      <c r="K82" s="52">
        <f t="shared" si="53"/>
        <v>1.5237500000000002</v>
      </c>
      <c r="L82" s="5"/>
      <c r="M82" s="50">
        <f t="shared" si="54"/>
        <v>-0.001037884865812981</v>
      </c>
      <c r="N82" s="51"/>
      <c r="O82" s="52">
        <f t="shared" si="55"/>
        <v>0.09033835635854803</v>
      </c>
    </row>
    <row r="83" spans="1:15" ht="18">
      <c r="A83" s="31"/>
      <c r="B83" s="56"/>
      <c r="C83" s="57"/>
      <c r="D83" s="71"/>
      <c r="E83" s="53"/>
      <c r="F83" s="54"/>
      <c r="G83" s="55"/>
      <c r="H83" s="32"/>
      <c r="I83" s="53"/>
      <c r="J83" s="54"/>
      <c r="K83" s="55"/>
      <c r="L83" s="31"/>
      <c r="M83" s="56"/>
      <c r="N83" s="57"/>
      <c r="O83" s="55"/>
    </row>
    <row r="84" spans="1:15" ht="18">
      <c r="A84" s="3">
        <f>A76</f>
        <v>60</v>
      </c>
      <c r="B84" s="62"/>
      <c r="C84" s="63">
        <f>C76+$E$33</f>
        <v>0.035</v>
      </c>
      <c r="D84" s="64"/>
      <c r="E84" s="44">
        <f>(C84/12)/(1-((1-C84/12)^A84))</f>
        <v>0.018143257695080503</v>
      </c>
      <c r="F84" s="45"/>
      <c r="G84" s="46">
        <f aca="true" t="shared" si="56" ref="G84:G90">E84*A84</f>
        <v>1.0885954617048301</v>
      </c>
      <c r="H84" s="10"/>
      <c r="I84" s="44">
        <f>(1/A84)+(C84/12)</f>
        <v>0.019583333333333335</v>
      </c>
      <c r="J84" s="45"/>
      <c r="K84" s="46">
        <f>1+(C84/12)*(A84-1)/2</f>
        <v>1.0860416666666666</v>
      </c>
      <c r="L84" s="3"/>
      <c r="M84" s="44">
        <f>E84-I84</f>
        <v>-0.0014400756382528315</v>
      </c>
      <c r="N84" s="45"/>
      <c r="O84" s="46">
        <f>G84-K84</f>
        <v>0.0025537950381635532</v>
      </c>
    </row>
    <row r="85" spans="1:15" ht="18">
      <c r="A85" s="4">
        <f aca="true" t="shared" si="57" ref="A85:A90">A77</f>
        <v>120</v>
      </c>
      <c r="B85" s="65"/>
      <c r="C85" s="66">
        <f aca="true" t="shared" si="58" ref="C85:C90">C84</f>
        <v>0.035</v>
      </c>
      <c r="D85" s="67"/>
      <c r="E85" s="47">
        <f aca="true" t="shared" si="59" ref="E85:E90">(C85/12)/(1-((1-C85/12)^A85))</f>
        <v>0.009864527781282308</v>
      </c>
      <c r="F85" s="48"/>
      <c r="G85" s="49">
        <f t="shared" si="56"/>
        <v>1.183743333753877</v>
      </c>
      <c r="H85" s="11"/>
      <c r="I85" s="47">
        <f aca="true" t="shared" si="60" ref="I85:I90">(1/A85)+(C85/12)</f>
        <v>0.01125</v>
      </c>
      <c r="J85" s="48"/>
      <c r="K85" s="49">
        <f aca="true" t="shared" si="61" ref="K85:K90">1+(C85/12)*(A85-1)/2</f>
        <v>1.1735416666666667</v>
      </c>
      <c r="L85" s="4"/>
      <c r="M85" s="47">
        <f aca="true" t="shared" si="62" ref="M85:M90">E85-I85</f>
        <v>-0.001385472218717692</v>
      </c>
      <c r="N85" s="48"/>
      <c r="O85" s="49">
        <f aca="true" t="shared" si="63" ref="O85:O90">G85-K85</f>
        <v>0.010201667087210264</v>
      </c>
    </row>
    <row r="86" spans="1:15" ht="18">
      <c r="A86" s="4">
        <f t="shared" si="57"/>
        <v>180</v>
      </c>
      <c r="B86" s="65"/>
      <c r="C86" s="66">
        <f t="shared" si="58"/>
        <v>0.035</v>
      </c>
      <c r="D86" s="67"/>
      <c r="E86" s="47">
        <f t="shared" si="59"/>
        <v>0.00713298880506369</v>
      </c>
      <c r="F86" s="48"/>
      <c r="G86" s="49">
        <f t="shared" si="56"/>
        <v>1.2839379849114643</v>
      </c>
      <c r="H86" s="11"/>
      <c r="I86" s="47">
        <f t="shared" si="60"/>
        <v>0.008472222222222223</v>
      </c>
      <c r="J86" s="48"/>
      <c r="K86" s="49">
        <f t="shared" si="61"/>
        <v>1.2610416666666666</v>
      </c>
      <c r="L86" s="4"/>
      <c r="M86" s="47">
        <f t="shared" si="62"/>
        <v>-0.001339233417158533</v>
      </c>
      <c r="N86" s="48"/>
      <c r="O86" s="49">
        <f t="shared" si="63"/>
        <v>0.022896318244797653</v>
      </c>
    </row>
    <row r="87" spans="1:15" ht="18">
      <c r="A87" s="4">
        <f t="shared" si="57"/>
        <v>240</v>
      </c>
      <c r="B87" s="65"/>
      <c r="C87" s="66">
        <f t="shared" si="58"/>
        <v>0.035</v>
      </c>
      <c r="D87" s="67"/>
      <c r="E87" s="47">
        <f t="shared" si="59"/>
        <v>0.0057879287084200625</v>
      </c>
      <c r="F87" s="48"/>
      <c r="G87" s="49">
        <f t="shared" si="56"/>
        <v>1.389102890020815</v>
      </c>
      <c r="H87" s="11"/>
      <c r="I87" s="47">
        <f t="shared" si="60"/>
        <v>0.007083333333333334</v>
      </c>
      <c r="J87" s="48"/>
      <c r="K87" s="49">
        <f t="shared" si="61"/>
        <v>1.3485416666666667</v>
      </c>
      <c r="L87" s="4"/>
      <c r="M87" s="47">
        <f t="shared" si="62"/>
        <v>-0.0012954046249132713</v>
      </c>
      <c r="N87" s="48"/>
      <c r="O87" s="49">
        <f t="shared" si="63"/>
        <v>0.04056122335414836</v>
      </c>
    </row>
    <row r="88" spans="1:15" s="33" customFormat="1" ht="18">
      <c r="A88" s="4">
        <f t="shared" si="57"/>
        <v>300</v>
      </c>
      <c r="B88" s="65"/>
      <c r="C88" s="66">
        <f t="shared" si="58"/>
        <v>0.035</v>
      </c>
      <c r="D88" s="67"/>
      <c r="E88" s="47">
        <f t="shared" si="59"/>
        <v>0.004997110730708568</v>
      </c>
      <c r="F88" s="48"/>
      <c r="G88" s="49">
        <f t="shared" si="56"/>
        <v>1.4991332192125704</v>
      </c>
      <c r="H88" s="11"/>
      <c r="I88" s="47">
        <f t="shared" si="60"/>
        <v>0.00625</v>
      </c>
      <c r="J88" s="48"/>
      <c r="K88" s="49">
        <f t="shared" si="61"/>
        <v>1.4360416666666667</v>
      </c>
      <c r="L88" s="4"/>
      <c r="M88" s="47">
        <f t="shared" si="62"/>
        <v>-0.0012528892692914321</v>
      </c>
      <c r="N88" s="48"/>
      <c r="O88" s="49">
        <f t="shared" si="63"/>
        <v>0.0630915525459037</v>
      </c>
    </row>
    <row r="89" spans="1:15" ht="18">
      <c r="A89" s="4">
        <f t="shared" si="57"/>
        <v>360</v>
      </c>
      <c r="B89" s="65"/>
      <c r="C89" s="66">
        <f t="shared" si="58"/>
        <v>0.035</v>
      </c>
      <c r="D89" s="67"/>
      <c r="E89" s="47">
        <f t="shared" si="59"/>
        <v>0.004483050076487673</v>
      </c>
      <c r="F89" s="48"/>
      <c r="G89" s="49">
        <f t="shared" si="56"/>
        <v>1.613898027535562</v>
      </c>
      <c r="H89" s="11"/>
      <c r="I89" s="47">
        <f t="shared" si="60"/>
        <v>0.005694444444444445</v>
      </c>
      <c r="J89" s="48"/>
      <c r="K89" s="49">
        <f t="shared" si="61"/>
        <v>1.5235416666666666</v>
      </c>
      <c r="L89" s="4"/>
      <c r="M89" s="47">
        <f t="shared" si="62"/>
        <v>-0.001211394367956772</v>
      </c>
      <c r="N89" s="48"/>
      <c r="O89" s="49">
        <f t="shared" si="63"/>
        <v>0.09035636086889554</v>
      </c>
    </row>
    <row r="90" spans="1:15" ht="18">
      <c r="A90" s="5">
        <f t="shared" si="57"/>
        <v>420</v>
      </c>
      <c r="B90" s="68"/>
      <c r="C90" s="69">
        <f t="shared" si="58"/>
        <v>0.035</v>
      </c>
      <c r="D90" s="70"/>
      <c r="E90" s="50">
        <f t="shared" si="59"/>
        <v>0.004126768841947041</v>
      </c>
      <c r="F90" s="51"/>
      <c r="G90" s="52">
        <f t="shared" si="56"/>
        <v>1.7332429136177572</v>
      </c>
      <c r="H90" s="12"/>
      <c r="I90" s="50">
        <f t="shared" si="60"/>
        <v>0.0052976190476190475</v>
      </c>
      <c r="J90" s="51"/>
      <c r="K90" s="52">
        <f t="shared" si="61"/>
        <v>1.6110416666666667</v>
      </c>
      <c r="L90" s="5"/>
      <c r="M90" s="50">
        <f t="shared" si="62"/>
        <v>-0.0011708502056720065</v>
      </c>
      <c r="N90" s="51"/>
      <c r="O90" s="52">
        <f t="shared" si="63"/>
        <v>0.12220124695109047</v>
      </c>
    </row>
    <row r="91" spans="1:15" ht="18">
      <c r="A91" s="31"/>
      <c r="B91" s="56"/>
      <c r="C91" s="57"/>
      <c r="D91" s="71"/>
      <c r="E91" s="53"/>
      <c r="F91" s="54"/>
      <c r="G91" s="55"/>
      <c r="H91" s="32"/>
      <c r="I91" s="53"/>
      <c r="J91" s="54"/>
      <c r="K91" s="55"/>
      <c r="L91" s="31"/>
      <c r="M91" s="56"/>
      <c r="N91" s="57"/>
      <c r="O91" s="55"/>
    </row>
    <row r="92" spans="1:15" ht="18">
      <c r="A92" s="3">
        <f>A84</f>
        <v>60</v>
      </c>
      <c r="B92" s="62"/>
      <c r="C92" s="63">
        <f>C84+$E$33</f>
        <v>0.04</v>
      </c>
      <c r="D92" s="64"/>
      <c r="E92" s="44">
        <f>(C92/12)/(1-((1-C92/12)^A92))</f>
        <v>0.01836115126469587</v>
      </c>
      <c r="F92" s="45"/>
      <c r="G92" s="46">
        <f aca="true" t="shared" si="64" ref="G92:G98">E92*A92</f>
        <v>1.1016690758817522</v>
      </c>
      <c r="H92" s="10"/>
      <c r="I92" s="44">
        <f>(1/A92)+(C92/12)</f>
        <v>0.02</v>
      </c>
      <c r="J92" s="45"/>
      <c r="K92" s="46">
        <f>1+(C92/12)*(A92-1)/2</f>
        <v>1.0983333333333334</v>
      </c>
      <c r="L92" s="3"/>
      <c r="M92" s="44">
        <f>E92-I92</f>
        <v>-0.0016388487353041319</v>
      </c>
      <c r="N92" s="45"/>
      <c r="O92" s="46">
        <f>G92-K92</f>
        <v>0.0033357425484188408</v>
      </c>
    </row>
    <row r="93" spans="1:15" ht="18">
      <c r="A93" s="4">
        <f aca="true" t="shared" si="65" ref="A93:A98">A85</f>
        <v>120</v>
      </c>
      <c r="B93" s="65"/>
      <c r="C93" s="66">
        <f aca="true" t="shared" si="66" ref="C93:C98">C92</f>
        <v>0.04</v>
      </c>
      <c r="D93" s="67"/>
      <c r="E93" s="47">
        <f aca="true" t="shared" si="67" ref="E93:E98">(C93/12)/(1-((1-C93/12)^A93))</f>
        <v>0.010097103441122152</v>
      </c>
      <c r="F93" s="48"/>
      <c r="G93" s="49">
        <f t="shared" si="64"/>
        <v>1.2116524129346582</v>
      </c>
      <c r="H93" s="11"/>
      <c r="I93" s="47">
        <f aca="true" t="shared" si="68" ref="I93:I98">(1/A93)+(C93/12)</f>
        <v>0.011666666666666667</v>
      </c>
      <c r="J93" s="48"/>
      <c r="K93" s="49">
        <f aca="true" t="shared" si="69" ref="K93:K98">1+(C93/12)*(A93-1)/2</f>
        <v>1.1983333333333333</v>
      </c>
      <c r="L93" s="4"/>
      <c r="M93" s="47">
        <f aca="true" t="shared" si="70" ref="M93:M98">E93-I93</f>
        <v>-0.0015695632255445149</v>
      </c>
      <c r="N93" s="48"/>
      <c r="O93" s="49">
        <f aca="true" t="shared" si="71" ref="O93:O98">G93-K93</f>
        <v>0.013319079601324946</v>
      </c>
    </row>
    <row r="94" spans="1:15" ht="18">
      <c r="A94" s="4">
        <f t="shared" si="65"/>
        <v>180</v>
      </c>
      <c r="B94" s="65"/>
      <c r="C94" s="66">
        <f t="shared" si="66"/>
        <v>0.04</v>
      </c>
      <c r="D94" s="67"/>
      <c r="E94" s="47">
        <f t="shared" si="67"/>
        <v>0.007378906420012043</v>
      </c>
      <c r="F94" s="48"/>
      <c r="G94" s="49">
        <f t="shared" si="64"/>
        <v>1.3282031556021676</v>
      </c>
      <c r="H94" s="11"/>
      <c r="I94" s="47">
        <f t="shared" si="68"/>
        <v>0.008888888888888889</v>
      </c>
      <c r="J94" s="48"/>
      <c r="K94" s="49">
        <f t="shared" si="69"/>
        <v>1.2983333333333333</v>
      </c>
      <c r="L94" s="4"/>
      <c r="M94" s="47">
        <f t="shared" si="70"/>
        <v>-0.0015099824688768462</v>
      </c>
      <c r="N94" s="48"/>
      <c r="O94" s="49">
        <f t="shared" si="71"/>
        <v>0.02986982226883428</v>
      </c>
    </row>
    <row r="95" spans="1:15" ht="18">
      <c r="A95" s="4">
        <f t="shared" si="65"/>
        <v>240</v>
      </c>
      <c r="B95" s="65"/>
      <c r="C95" s="66">
        <f t="shared" si="66"/>
        <v>0.04</v>
      </c>
      <c r="D95" s="67"/>
      <c r="E95" s="47">
        <f t="shared" si="67"/>
        <v>0.006046632020872119</v>
      </c>
      <c r="F95" s="48"/>
      <c r="G95" s="49">
        <f t="shared" si="64"/>
        <v>1.4511916850093085</v>
      </c>
      <c r="H95" s="11"/>
      <c r="I95" s="47">
        <f t="shared" si="68"/>
        <v>0.0075</v>
      </c>
      <c r="J95" s="48"/>
      <c r="K95" s="49">
        <f t="shared" si="69"/>
        <v>1.3983333333333334</v>
      </c>
      <c r="L95" s="4"/>
      <c r="M95" s="47">
        <f t="shared" si="70"/>
        <v>-0.0014533679791278809</v>
      </c>
      <c r="N95" s="48"/>
      <c r="O95" s="49">
        <f t="shared" si="71"/>
        <v>0.05285835167597508</v>
      </c>
    </row>
    <row r="96" spans="1:15" s="33" customFormat="1" ht="18">
      <c r="A96" s="4">
        <f t="shared" si="65"/>
        <v>300</v>
      </c>
      <c r="B96" s="65"/>
      <c r="C96" s="66">
        <f t="shared" si="66"/>
        <v>0.04</v>
      </c>
      <c r="D96" s="67"/>
      <c r="E96" s="47">
        <f t="shared" si="67"/>
        <v>0.005268138690633498</v>
      </c>
      <c r="F96" s="48"/>
      <c r="G96" s="49">
        <f t="shared" si="64"/>
        <v>1.5804416071900493</v>
      </c>
      <c r="H96" s="11"/>
      <c r="I96" s="47">
        <f t="shared" si="68"/>
        <v>0.006666666666666667</v>
      </c>
      <c r="J96" s="48"/>
      <c r="K96" s="49">
        <f t="shared" si="69"/>
        <v>1.4983333333333333</v>
      </c>
      <c r="L96" s="4"/>
      <c r="M96" s="47">
        <f t="shared" si="70"/>
        <v>-0.0013985279760331693</v>
      </c>
      <c r="N96" s="48"/>
      <c r="O96" s="49">
        <f t="shared" si="71"/>
        <v>0.08210827385671604</v>
      </c>
    </row>
    <row r="97" spans="1:15" ht="18">
      <c r="A97" s="4">
        <f t="shared" si="65"/>
        <v>360</v>
      </c>
      <c r="B97" s="65"/>
      <c r="C97" s="66">
        <f t="shared" si="66"/>
        <v>0.04</v>
      </c>
      <c r="D97" s="67"/>
      <c r="E97" s="47">
        <f t="shared" si="67"/>
        <v>0.00476592915444483</v>
      </c>
      <c r="F97" s="48"/>
      <c r="G97" s="49">
        <f t="shared" si="64"/>
        <v>1.7157344956001386</v>
      </c>
      <c r="H97" s="11"/>
      <c r="I97" s="47">
        <f t="shared" si="68"/>
        <v>0.006111111111111111</v>
      </c>
      <c r="J97" s="48"/>
      <c r="K97" s="49">
        <f t="shared" si="69"/>
        <v>1.5983333333333334</v>
      </c>
      <c r="L97" s="4"/>
      <c r="M97" s="47">
        <f t="shared" si="70"/>
        <v>-0.0013451819566662818</v>
      </c>
      <c r="N97" s="48"/>
      <c r="O97" s="49">
        <f t="shared" si="71"/>
        <v>0.11740116226680519</v>
      </c>
    </row>
    <row r="98" spans="1:15" ht="18">
      <c r="A98" s="5">
        <f t="shared" si="65"/>
        <v>420</v>
      </c>
      <c r="B98" s="68"/>
      <c r="C98" s="69">
        <f t="shared" si="66"/>
        <v>0.04</v>
      </c>
      <c r="D98" s="70"/>
      <c r="E98" s="50">
        <f t="shared" si="67"/>
        <v>0.00442098940348344</v>
      </c>
      <c r="F98" s="51"/>
      <c r="G98" s="52">
        <f t="shared" si="64"/>
        <v>1.856815549463045</v>
      </c>
      <c r="H98" s="12"/>
      <c r="I98" s="50">
        <f t="shared" si="68"/>
        <v>0.005714285714285715</v>
      </c>
      <c r="J98" s="51"/>
      <c r="K98" s="52">
        <f t="shared" si="69"/>
        <v>1.6983333333333333</v>
      </c>
      <c r="L98" s="5"/>
      <c r="M98" s="50">
        <f t="shared" si="70"/>
        <v>-0.0012932963108022747</v>
      </c>
      <c r="N98" s="51"/>
      <c r="O98" s="52">
        <f t="shared" si="71"/>
        <v>0.1584822161297117</v>
      </c>
    </row>
    <row r="99" spans="1:15" ht="18">
      <c r="A99" s="31"/>
      <c r="B99" s="56"/>
      <c r="C99" s="57"/>
      <c r="D99" s="71"/>
      <c r="E99" s="53"/>
      <c r="F99" s="54"/>
      <c r="G99" s="55"/>
      <c r="H99" s="32"/>
      <c r="I99" s="53"/>
      <c r="J99" s="54"/>
      <c r="K99" s="55"/>
      <c r="L99" s="31"/>
      <c r="M99" s="56"/>
      <c r="N99" s="57"/>
      <c r="O99" s="55"/>
    </row>
    <row r="100" spans="1:15" ht="18">
      <c r="A100" s="3">
        <f>A92</f>
        <v>60</v>
      </c>
      <c r="B100" s="62"/>
      <c r="C100" s="63">
        <f>C92+$E$33</f>
        <v>0.045</v>
      </c>
      <c r="D100" s="64"/>
      <c r="E100" s="44">
        <f>(C100/12)/(1-((1-C100/12)^A100))</f>
        <v>0.018580782175910148</v>
      </c>
      <c r="F100" s="45"/>
      <c r="G100" s="46">
        <f aca="true" t="shared" si="72" ref="G100:G106">E100*A100</f>
        <v>1.114846930554609</v>
      </c>
      <c r="H100" s="10"/>
      <c r="I100" s="44">
        <f>(1/A100)+(C100/12)</f>
        <v>0.020416666666666666</v>
      </c>
      <c r="J100" s="45"/>
      <c r="K100" s="46">
        <f>1+(C100/12)*(A100-1)/2</f>
        <v>1.110625</v>
      </c>
      <c r="L100" s="3"/>
      <c r="M100" s="44">
        <f>E100-I100</f>
        <v>-0.0018358844907565182</v>
      </c>
      <c r="N100" s="45"/>
      <c r="O100" s="46">
        <f>G100-K100</f>
        <v>0.004221930554608955</v>
      </c>
    </row>
    <row r="101" spans="1:15" ht="18">
      <c r="A101" s="4">
        <f aca="true" t="shared" si="73" ref="A101:A106">A93</f>
        <v>120</v>
      </c>
      <c r="B101" s="65"/>
      <c r="C101" s="66">
        <f aca="true" t="shared" si="74" ref="C101:C106">C100</f>
        <v>0.045</v>
      </c>
      <c r="D101" s="67"/>
      <c r="E101" s="47">
        <f aca="true" t="shared" si="75" ref="E101:E106">(C101/12)/(1-((1-C101/12)^A101))</f>
        <v>0.010333112889693564</v>
      </c>
      <c r="F101" s="48"/>
      <c r="G101" s="49">
        <f t="shared" si="72"/>
        <v>1.2399735467632276</v>
      </c>
      <c r="H101" s="11"/>
      <c r="I101" s="47">
        <f aca="true" t="shared" si="76" ref="I101:I106">(1/A101)+(C101/12)</f>
        <v>0.012083333333333333</v>
      </c>
      <c r="J101" s="48"/>
      <c r="K101" s="49">
        <f aca="true" t="shared" si="77" ref="K101:K106">1+(C101/12)*(A101-1)/2</f>
        <v>1.223125</v>
      </c>
      <c r="L101" s="4"/>
      <c r="M101" s="47">
        <f aca="true" t="shared" si="78" ref="M101:M106">E101-I101</f>
        <v>-0.0017502204436397693</v>
      </c>
      <c r="N101" s="48"/>
      <c r="O101" s="49">
        <f aca="true" t="shared" si="79" ref="O101:O106">G101-K101</f>
        <v>0.016848546763227557</v>
      </c>
    </row>
    <row r="102" spans="1:15" ht="18">
      <c r="A102" s="4">
        <f t="shared" si="73"/>
        <v>180</v>
      </c>
      <c r="B102" s="65"/>
      <c r="C102" s="66">
        <f t="shared" si="74"/>
        <v>0.045</v>
      </c>
      <c r="D102" s="67"/>
      <c r="E102" s="47">
        <f t="shared" si="75"/>
        <v>0.007629872851636744</v>
      </c>
      <c r="F102" s="48"/>
      <c r="G102" s="49">
        <f t="shared" si="72"/>
        <v>1.373377113294614</v>
      </c>
      <c r="H102" s="11"/>
      <c r="I102" s="47">
        <f t="shared" si="76"/>
        <v>0.009305555555555556</v>
      </c>
      <c r="J102" s="48"/>
      <c r="K102" s="49">
        <f t="shared" si="77"/>
        <v>1.335625</v>
      </c>
      <c r="L102" s="4"/>
      <c r="M102" s="47">
        <f t="shared" si="78"/>
        <v>-0.0016756827039188125</v>
      </c>
      <c r="N102" s="48"/>
      <c r="O102" s="49">
        <f t="shared" si="79"/>
        <v>0.03775211329461392</v>
      </c>
    </row>
    <row r="103" spans="1:15" ht="18">
      <c r="A103" s="4">
        <f t="shared" si="73"/>
        <v>240</v>
      </c>
      <c r="B103" s="65"/>
      <c r="C103" s="66">
        <f t="shared" si="74"/>
        <v>0.045</v>
      </c>
      <c r="D103" s="67"/>
      <c r="E103" s="47">
        <f t="shared" si="75"/>
        <v>0.006311882058305068</v>
      </c>
      <c r="F103" s="48"/>
      <c r="G103" s="49">
        <f t="shared" si="72"/>
        <v>1.5148516939932162</v>
      </c>
      <c r="H103" s="11"/>
      <c r="I103" s="47">
        <f t="shared" si="76"/>
        <v>0.007916666666666666</v>
      </c>
      <c r="J103" s="48"/>
      <c r="K103" s="49">
        <f t="shared" si="77"/>
        <v>1.448125</v>
      </c>
      <c r="L103" s="4"/>
      <c r="M103" s="47">
        <f t="shared" si="78"/>
        <v>-0.0016047846083615978</v>
      </c>
      <c r="N103" s="48"/>
      <c r="O103" s="49">
        <f t="shared" si="79"/>
        <v>0.06672669399321607</v>
      </c>
    </row>
    <row r="104" spans="1:15" s="33" customFormat="1" ht="18">
      <c r="A104" s="4">
        <f t="shared" si="73"/>
        <v>300</v>
      </c>
      <c r="B104" s="65"/>
      <c r="C104" s="66">
        <f t="shared" si="74"/>
        <v>0.045</v>
      </c>
      <c r="D104" s="67"/>
      <c r="E104" s="47">
        <f t="shared" si="75"/>
        <v>0.005547063716577776</v>
      </c>
      <c r="F104" s="48"/>
      <c r="G104" s="49">
        <f t="shared" si="72"/>
        <v>1.6641191149733328</v>
      </c>
      <c r="H104" s="11"/>
      <c r="I104" s="47">
        <f t="shared" si="76"/>
        <v>0.007083333333333334</v>
      </c>
      <c r="J104" s="48"/>
      <c r="K104" s="49">
        <f t="shared" si="77"/>
        <v>1.560625</v>
      </c>
      <c r="L104" s="4"/>
      <c r="M104" s="47">
        <f t="shared" si="78"/>
        <v>-0.001536269616755558</v>
      </c>
      <c r="N104" s="48"/>
      <c r="O104" s="49">
        <f t="shared" si="79"/>
        <v>0.10349411497333283</v>
      </c>
    </row>
    <row r="105" spans="1:15" ht="18">
      <c r="A105" s="4">
        <f t="shared" si="73"/>
        <v>360</v>
      </c>
      <c r="B105" s="65"/>
      <c r="C105" s="66">
        <f t="shared" si="74"/>
        <v>0.045</v>
      </c>
      <c r="D105" s="67"/>
      <c r="E105" s="47">
        <f t="shared" si="75"/>
        <v>0.00505788409517914</v>
      </c>
      <c r="F105" s="48"/>
      <c r="G105" s="49">
        <f t="shared" si="72"/>
        <v>1.8208382742644904</v>
      </c>
      <c r="H105" s="11"/>
      <c r="I105" s="47">
        <f t="shared" si="76"/>
        <v>0.006527777777777778</v>
      </c>
      <c r="J105" s="48"/>
      <c r="K105" s="49">
        <f t="shared" si="77"/>
        <v>1.673125</v>
      </c>
      <c r="L105" s="4"/>
      <c r="M105" s="47">
        <f t="shared" si="78"/>
        <v>-0.001469893682598638</v>
      </c>
      <c r="N105" s="48"/>
      <c r="O105" s="49">
        <f t="shared" si="79"/>
        <v>0.14771327426449044</v>
      </c>
    </row>
    <row r="106" spans="1:15" ht="18">
      <c r="A106" s="5">
        <f t="shared" si="73"/>
        <v>420</v>
      </c>
      <c r="B106" s="68"/>
      <c r="C106" s="69">
        <f t="shared" si="74"/>
        <v>0.045</v>
      </c>
      <c r="D106" s="70"/>
      <c r="E106" s="50">
        <f t="shared" si="75"/>
        <v>0.004725276263503656</v>
      </c>
      <c r="F106" s="51"/>
      <c r="G106" s="52">
        <f t="shared" si="72"/>
        <v>1.9846160306715355</v>
      </c>
      <c r="H106" s="12"/>
      <c r="I106" s="50">
        <f t="shared" si="76"/>
        <v>0.006130952380952381</v>
      </c>
      <c r="J106" s="51"/>
      <c r="K106" s="52">
        <f t="shared" si="77"/>
        <v>1.785625</v>
      </c>
      <c r="L106" s="5"/>
      <c r="M106" s="50">
        <f t="shared" si="78"/>
        <v>-0.001405676117448725</v>
      </c>
      <c r="N106" s="51"/>
      <c r="O106" s="52">
        <f t="shared" si="79"/>
        <v>0.19899103067153545</v>
      </c>
    </row>
    <row r="107" spans="1:15" ht="18">
      <c r="A107" s="31"/>
      <c r="B107" s="56"/>
      <c r="C107" s="57"/>
      <c r="D107" s="71"/>
      <c r="E107" s="53"/>
      <c r="F107" s="54"/>
      <c r="G107" s="55"/>
      <c r="H107" s="32"/>
      <c r="I107" s="53"/>
      <c r="J107" s="54"/>
      <c r="K107" s="55"/>
      <c r="L107" s="31"/>
      <c r="M107" s="56"/>
      <c r="N107" s="57"/>
      <c r="O107" s="55"/>
    </row>
    <row r="108" spans="1:15" ht="18">
      <c r="A108" s="3">
        <f>A100</f>
        <v>60</v>
      </c>
      <c r="B108" s="62"/>
      <c r="C108" s="63">
        <f>C100+$E$33</f>
        <v>0.049999999999999996</v>
      </c>
      <c r="D108" s="64"/>
      <c r="E108" s="44">
        <f>(C108/12)/(1-((1-C108/12)^A108))</f>
        <v>0.018802149664542852</v>
      </c>
      <c r="F108" s="45"/>
      <c r="G108" s="46">
        <f aca="true" t="shared" si="80" ref="G108:G114">E108*A108</f>
        <v>1.128128979872571</v>
      </c>
      <c r="H108" s="10"/>
      <c r="I108" s="44">
        <f>(1/A108)+(C108/12)</f>
        <v>0.020833333333333332</v>
      </c>
      <c r="J108" s="45"/>
      <c r="K108" s="46">
        <f>1+(C108/12)*(A108-1)/2</f>
        <v>1.1229166666666666</v>
      </c>
      <c r="L108" s="3"/>
      <c r="M108" s="44">
        <f>E108-I108</f>
        <v>-0.0020311836687904802</v>
      </c>
      <c r="N108" s="45"/>
      <c r="O108" s="46">
        <f>G108-K108</f>
        <v>0.00521231320590454</v>
      </c>
    </row>
    <row r="109" spans="1:15" ht="18">
      <c r="A109" s="4">
        <f aca="true" t="shared" si="81" ref="A109:A114">A101</f>
        <v>120</v>
      </c>
      <c r="B109" s="65"/>
      <c r="C109" s="66">
        <f aca="true" t="shared" si="82" ref="C109:C114">C108</f>
        <v>0.049999999999999996</v>
      </c>
      <c r="D109" s="67"/>
      <c r="E109" s="47">
        <f aca="true" t="shared" si="83" ref="E109:E114">(C109/12)/(1-((1-C109/12)^A109))</f>
        <v>0.010572543683847429</v>
      </c>
      <c r="F109" s="48"/>
      <c r="G109" s="49">
        <f t="shared" si="80"/>
        <v>1.2687052420616913</v>
      </c>
      <c r="H109" s="11"/>
      <c r="I109" s="47">
        <f aca="true" t="shared" si="84" ref="I109:I114">(1/A109)+(C109/12)</f>
        <v>0.0125</v>
      </c>
      <c r="J109" s="48"/>
      <c r="K109" s="49">
        <f aca="true" t="shared" si="85" ref="K109:K114">1+(C109/12)*(A109-1)/2</f>
        <v>1.2479166666666668</v>
      </c>
      <c r="L109" s="4"/>
      <c r="M109" s="47">
        <f aca="true" t="shared" si="86" ref="M109:M114">E109-I109</f>
        <v>-0.0019274563161525721</v>
      </c>
      <c r="N109" s="48"/>
      <c r="O109" s="49">
        <f aca="true" t="shared" si="87" ref="O109:O114">G109-K109</f>
        <v>0.020788575395024544</v>
      </c>
    </row>
    <row r="110" spans="1:15" ht="18">
      <c r="A110" s="4">
        <f t="shared" si="81"/>
        <v>180</v>
      </c>
      <c r="B110" s="65"/>
      <c r="C110" s="66">
        <f t="shared" si="82"/>
        <v>0.049999999999999996</v>
      </c>
      <c r="D110" s="67"/>
      <c r="E110" s="47">
        <f t="shared" si="83"/>
        <v>0.007885843314452747</v>
      </c>
      <c r="F110" s="48"/>
      <c r="G110" s="49">
        <f t="shared" si="80"/>
        <v>1.4194517966014943</v>
      </c>
      <c r="H110" s="11"/>
      <c r="I110" s="47">
        <f t="shared" si="84"/>
        <v>0.009722222222222222</v>
      </c>
      <c r="J110" s="48"/>
      <c r="K110" s="49">
        <f t="shared" si="85"/>
        <v>1.3729166666666668</v>
      </c>
      <c r="L110" s="4"/>
      <c r="M110" s="47">
        <f t="shared" si="86"/>
        <v>-0.0018363789077694755</v>
      </c>
      <c r="N110" s="48"/>
      <c r="O110" s="49">
        <f t="shared" si="87"/>
        <v>0.04653512993482756</v>
      </c>
    </row>
    <row r="111" spans="1:15" ht="18">
      <c r="A111" s="4">
        <f t="shared" si="81"/>
        <v>240</v>
      </c>
      <c r="B111" s="65"/>
      <c r="C111" s="66">
        <f t="shared" si="82"/>
        <v>0.049999999999999996</v>
      </c>
      <c r="D111" s="67"/>
      <c r="E111" s="47">
        <f t="shared" si="83"/>
        <v>0.006583573461581912</v>
      </c>
      <c r="F111" s="48"/>
      <c r="G111" s="49">
        <f t="shared" si="80"/>
        <v>1.580057630779659</v>
      </c>
      <c r="H111" s="11"/>
      <c r="I111" s="47">
        <f t="shared" si="84"/>
        <v>0.008333333333333333</v>
      </c>
      <c r="J111" s="48"/>
      <c r="K111" s="49">
        <f t="shared" si="85"/>
        <v>1.4979166666666668</v>
      </c>
      <c r="L111" s="4"/>
      <c r="M111" s="47">
        <f t="shared" si="86"/>
        <v>-0.001749759871751421</v>
      </c>
      <c r="N111" s="48"/>
      <c r="O111" s="49">
        <f t="shared" si="87"/>
        <v>0.08214096411299221</v>
      </c>
    </row>
    <row r="112" spans="1:15" ht="18">
      <c r="A112" s="4">
        <f t="shared" si="81"/>
        <v>300</v>
      </c>
      <c r="B112" s="65"/>
      <c r="C112" s="66">
        <f t="shared" si="82"/>
        <v>0.049999999999999996</v>
      </c>
      <c r="D112" s="67"/>
      <c r="E112" s="47">
        <f t="shared" si="83"/>
        <v>0.005833686987387226</v>
      </c>
      <c r="F112" s="48"/>
      <c r="G112" s="49">
        <f t="shared" si="80"/>
        <v>1.7501060962161679</v>
      </c>
      <c r="H112" s="11"/>
      <c r="I112" s="47">
        <f t="shared" si="84"/>
        <v>0.0075</v>
      </c>
      <c r="J112" s="48"/>
      <c r="K112" s="49">
        <f t="shared" si="85"/>
        <v>1.6229166666666668</v>
      </c>
      <c r="L112" s="4"/>
      <c r="M112" s="47">
        <f t="shared" si="86"/>
        <v>-0.0016663130126127737</v>
      </c>
      <c r="N112" s="48"/>
      <c r="O112" s="49">
        <f t="shared" si="87"/>
        <v>0.12718942954950108</v>
      </c>
    </row>
    <row r="113" spans="1:15" ht="18">
      <c r="A113" s="4">
        <f t="shared" si="81"/>
        <v>360</v>
      </c>
      <c r="B113" s="65"/>
      <c r="C113" s="66">
        <f t="shared" si="82"/>
        <v>0.049999999999999996</v>
      </c>
      <c r="D113" s="67"/>
      <c r="E113" s="47">
        <f t="shared" si="83"/>
        <v>0.005358588350769379</v>
      </c>
      <c r="F113" s="48"/>
      <c r="G113" s="49">
        <f t="shared" si="80"/>
        <v>1.9290918062769764</v>
      </c>
      <c r="H113" s="11"/>
      <c r="I113" s="47">
        <f t="shared" si="84"/>
        <v>0.006944444444444444</v>
      </c>
      <c r="J113" s="48"/>
      <c r="K113" s="49">
        <f t="shared" si="85"/>
        <v>1.7479166666666668</v>
      </c>
      <c r="L113" s="4"/>
      <c r="M113" s="47">
        <f t="shared" si="86"/>
        <v>-0.0015858560936750652</v>
      </c>
      <c r="N113" s="48"/>
      <c r="O113" s="49">
        <f t="shared" si="87"/>
        <v>0.18117513961030962</v>
      </c>
    </row>
    <row r="114" spans="1:15" ht="18">
      <c r="A114" s="5">
        <f t="shared" si="81"/>
        <v>420</v>
      </c>
      <c r="B114" s="68"/>
      <c r="C114" s="69">
        <f t="shared" si="82"/>
        <v>0.049999999999999996</v>
      </c>
      <c r="D114" s="70"/>
      <c r="E114" s="50">
        <f t="shared" si="83"/>
        <v>0.0050391427741237355</v>
      </c>
      <c r="F114" s="51"/>
      <c r="G114" s="52">
        <f t="shared" si="80"/>
        <v>2.1164399651319687</v>
      </c>
      <c r="H114" s="12"/>
      <c r="I114" s="50">
        <f t="shared" si="84"/>
        <v>0.006547619047619048</v>
      </c>
      <c r="J114" s="51"/>
      <c r="K114" s="52">
        <f t="shared" si="85"/>
        <v>1.8729166666666668</v>
      </c>
      <c r="L114" s="5"/>
      <c r="M114" s="50">
        <f t="shared" si="86"/>
        <v>-0.0015084762734953122</v>
      </c>
      <c r="N114" s="51"/>
      <c r="O114" s="52">
        <f t="shared" si="87"/>
        <v>0.24352329846530196</v>
      </c>
    </row>
    <row r="115" spans="1:15" ht="18">
      <c r="A115" s="31"/>
      <c r="B115" s="56"/>
      <c r="C115" s="57"/>
      <c r="D115" s="71"/>
      <c r="E115" s="53"/>
      <c r="F115" s="54"/>
      <c r="G115" s="55"/>
      <c r="H115" s="32"/>
      <c r="I115" s="53"/>
      <c r="J115" s="54"/>
      <c r="K115" s="55"/>
      <c r="L115" s="31"/>
      <c r="M115" s="56"/>
      <c r="N115" s="57"/>
      <c r="O115" s="55"/>
    </row>
  </sheetData>
  <mergeCells count="11">
    <mergeCell ref="A31:O31"/>
    <mergeCell ref="I32:O32"/>
    <mergeCell ref="F33:G33"/>
    <mergeCell ref="I34:K34"/>
    <mergeCell ref="E34:G34"/>
    <mergeCell ref="M34:O34"/>
    <mergeCell ref="B33:C33"/>
    <mergeCell ref="Q31:U31"/>
    <mergeCell ref="U34:W34"/>
    <mergeCell ref="Y34:AA34"/>
    <mergeCell ref="AC34:AE34"/>
  </mergeCells>
  <printOptions horizontalCentered="1" verticalCentered="1"/>
  <pageMargins left="0.7874015748031497" right="0.7874015748031497" top="0.3937007874015748" bottom="0.3937007874015748" header="0.5118110236220472" footer="0.5118110236220472"/>
  <pageSetup blackAndWhite="1" orientation="landscape" paperSize="9"/>
  <drawing r:id="rId1"/>
</worksheet>
</file>

<file path=xl/worksheets/sheet4.xml><?xml version="1.0" encoding="utf-8"?>
<worksheet xmlns="http://schemas.openxmlformats.org/spreadsheetml/2006/main" xmlns:r="http://schemas.openxmlformats.org/officeDocument/2006/relationships">
  <dimension ref="A1:AF110"/>
  <sheetViews>
    <sheetView workbookViewId="0" topLeftCell="A17">
      <selection activeCell="Q70" sqref="Q70"/>
    </sheetView>
  </sheetViews>
  <sheetFormatPr defaultColWidth="12.796875" defaultRowHeight="15"/>
  <cols>
    <col min="1" max="1" width="4.09765625" style="1" customWidth="1"/>
    <col min="2" max="2" width="1.8984375" style="1" bestFit="1" customWidth="1"/>
    <col min="3" max="3" width="4.8984375" style="1" customWidth="1"/>
    <col min="4" max="4" width="1.8984375" style="1" customWidth="1"/>
    <col min="5" max="5" width="7.09765625" style="1" customWidth="1"/>
    <col min="6" max="6" width="5.59765625" style="1" bestFit="1" customWidth="1"/>
    <col min="7" max="7" width="7.09765625" style="1" customWidth="1"/>
    <col min="8" max="8" width="1.8984375" style="1" customWidth="1"/>
    <col min="9" max="9" width="7.09765625" style="1" customWidth="1"/>
    <col min="10" max="10" width="1.8984375" style="1" customWidth="1"/>
    <col min="11" max="11" width="7.09765625" style="1" customWidth="1"/>
    <col min="12" max="12" width="1.8984375" style="1" customWidth="1"/>
    <col min="13" max="13" width="7.8984375" style="1" customWidth="1"/>
    <col min="14" max="14" width="1.8984375" style="1" customWidth="1"/>
    <col min="15" max="15" width="7.09765625" style="1" customWidth="1"/>
    <col min="16" max="16" width="1.8984375" style="1" bestFit="1" customWidth="1"/>
    <col min="17" max="17" width="4.09765625" style="1" bestFit="1" customWidth="1"/>
    <col min="18" max="18" width="1.8984375" style="1" bestFit="1" customWidth="1"/>
    <col min="19" max="19" width="4.09765625" style="1" bestFit="1" customWidth="1"/>
    <col min="20" max="20" width="1.8984375" style="1" bestFit="1" customWidth="1"/>
    <col min="21" max="21" width="7.09765625" style="1" bestFit="1" customWidth="1"/>
    <col min="22" max="22" width="1.8984375" style="1" bestFit="1" customWidth="1"/>
    <col min="23" max="23" width="7.09765625" style="1" bestFit="1" customWidth="1"/>
    <col min="24" max="24" width="1.8984375" style="1" bestFit="1" customWidth="1"/>
    <col min="25" max="25" width="7.09765625" style="1" bestFit="1" customWidth="1"/>
    <col min="26" max="26" width="1.8984375" style="1" bestFit="1" customWidth="1"/>
    <col min="27" max="27" width="7.09765625" style="1" bestFit="1" customWidth="1"/>
    <col min="28" max="28" width="1.8984375" style="1" bestFit="1" customWidth="1"/>
    <col min="29" max="29" width="7.8984375" style="1" bestFit="1" customWidth="1"/>
    <col min="30" max="30" width="1.8984375" style="1" bestFit="1" customWidth="1"/>
    <col min="31" max="31" width="7.09765625" style="1" bestFit="1" customWidth="1"/>
    <col min="32" max="32" width="1.8984375" style="1" bestFit="1" customWidth="1"/>
    <col min="33" max="16384" width="12.59765625" style="1" customWidth="1"/>
  </cols>
  <sheetData>
    <row r="1" spans="2:32" ht="18">
      <c r="B1" s="1">
        <v>1</v>
      </c>
      <c r="D1" s="1">
        <v>1</v>
      </c>
      <c r="F1" s="1">
        <v>1</v>
      </c>
      <c r="H1" s="1">
        <v>1</v>
      </c>
      <c r="J1" s="1">
        <v>1</v>
      </c>
      <c r="L1" s="1">
        <v>1</v>
      </c>
      <c r="N1" s="1">
        <v>1</v>
      </c>
      <c r="P1" s="1">
        <v>1</v>
      </c>
      <c r="R1" s="1">
        <v>1</v>
      </c>
      <c r="T1" s="1">
        <v>1</v>
      </c>
      <c r="V1" s="1">
        <v>1</v>
      </c>
      <c r="X1" s="1">
        <v>1</v>
      </c>
      <c r="Z1" s="1">
        <v>1</v>
      </c>
      <c r="AB1" s="1">
        <v>1</v>
      </c>
      <c r="AD1" s="1">
        <v>1</v>
      </c>
      <c r="AF1" s="1">
        <v>1</v>
      </c>
    </row>
    <row r="30" spans="1:21" ht="22.5">
      <c r="A30" s="136" t="s">
        <v>20</v>
      </c>
      <c r="B30" s="136"/>
      <c r="C30" s="136"/>
      <c r="D30" s="136"/>
      <c r="E30" s="136"/>
      <c r="F30" s="136"/>
      <c r="G30" s="136"/>
      <c r="H30" s="136"/>
      <c r="I30" s="136"/>
      <c r="J30" s="136"/>
      <c r="K30" s="136"/>
      <c r="L30" s="136"/>
      <c r="M30" s="136"/>
      <c r="N30" s="136"/>
      <c r="O30" s="136"/>
      <c r="Q30" s="124" t="s">
        <v>60</v>
      </c>
      <c r="R30" s="124"/>
      <c r="S30" s="124"/>
      <c r="T30" s="124"/>
      <c r="U30" s="124"/>
    </row>
    <row r="31" spans="1:19" ht="18" customHeight="1">
      <c r="A31" s="8">
        <v>60</v>
      </c>
      <c r="B31" s="126" t="s">
        <v>16</v>
      </c>
      <c r="C31" s="126"/>
      <c r="E31" s="37">
        <v>0.005</v>
      </c>
      <c r="F31" s="1" t="s">
        <v>18</v>
      </c>
      <c r="I31" s="146" t="s">
        <v>4</v>
      </c>
      <c r="J31" s="146"/>
      <c r="K31" s="146"/>
      <c r="L31" s="146"/>
      <c r="M31" s="146"/>
      <c r="N31" s="146"/>
      <c r="O31" s="146"/>
      <c r="Q31" s="114"/>
      <c r="R31" s="114"/>
      <c r="S31" s="123"/>
    </row>
    <row r="32" spans="1:19" ht="18">
      <c r="A32" s="34">
        <v>60</v>
      </c>
      <c r="B32" s="139" t="s">
        <v>15</v>
      </c>
      <c r="C32" s="139"/>
      <c r="E32" s="37">
        <v>0.005</v>
      </c>
      <c r="F32" s="138" t="s">
        <v>19</v>
      </c>
      <c r="G32" s="138"/>
      <c r="I32" s="147"/>
      <c r="J32" s="147"/>
      <c r="K32" s="147"/>
      <c r="L32" s="147"/>
      <c r="M32" s="147"/>
      <c r="N32" s="147"/>
      <c r="O32" s="147"/>
      <c r="Q32" s="123"/>
      <c r="R32" s="123"/>
      <c r="S32" s="123"/>
    </row>
    <row r="33" spans="1:31" ht="18">
      <c r="A33" s="2"/>
      <c r="B33" s="58"/>
      <c r="C33" s="59"/>
      <c r="D33" s="60"/>
      <c r="E33" s="134" t="s">
        <v>1</v>
      </c>
      <c r="F33" s="134"/>
      <c r="G33" s="134"/>
      <c r="H33" s="6"/>
      <c r="I33" s="135" t="s">
        <v>8</v>
      </c>
      <c r="J33" s="135"/>
      <c r="K33" s="135"/>
      <c r="L33" s="2"/>
      <c r="M33" s="135" t="s">
        <v>52</v>
      </c>
      <c r="N33" s="135"/>
      <c r="O33" s="135"/>
      <c r="Q33" s="2"/>
      <c r="R33" s="58"/>
      <c r="S33" s="59"/>
      <c r="T33" s="60"/>
      <c r="U33" s="140" t="s">
        <v>1</v>
      </c>
      <c r="V33" s="141"/>
      <c r="W33" s="142"/>
      <c r="X33" s="6"/>
      <c r="Y33" s="143" t="s">
        <v>8</v>
      </c>
      <c r="Z33" s="144"/>
      <c r="AA33" s="145"/>
      <c r="AB33" s="2"/>
      <c r="AC33" s="143" t="s">
        <v>52</v>
      </c>
      <c r="AD33" s="144"/>
      <c r="AE33" s="145"/>
    </row>
    <row r="34" spans="1:31" ht="30.75">
      <c r="A34" s="7" t="s">
        <v>10</v>
      </c>
      <c r="B34" s="41"/>
      <c r="C34" s="61" t="s">
        <v>90</v>
      </c>
      <c r="D34" s="43"/>
      <c r="E34" s="41" t="s">
        <v>14</v>
      </c>
      <c r="F34" s="42"/>
      <c r="G34" s="43" t="s">
        <v>91</v>
      </c>
      <c r="H34" s="6"/>
      <c r="I34" s="41" t="s">
        <v>13</v>
      </c>
      <c r="J34" s="42"/>
      <c r="K34" s="43" t="s">
        <v>9</v>
      </c>
      <c r="L34" s="2"/>
      <c r="M34" s="41" t="s">
        <v>13</v>
      </c>
      <c r="N34" s="42"/>
      <c r="O34" s="43" t="s">
        <v>9</v>
      </c>
      <c r="Q34" s="7" t="s">
        <v>10</v>
      </c>
      <c r="R34" s="41"/>
      <c r="S34" s="61" t="s">
        <v>90</v>
      </c>
      <c r="T34" s="43"/>
      <c r="U34" s="41" t="s">
        <v>14</v>
      </c>
      <c r="V34" s="42"/>
      <c r="W34" s="43" t="s">
        <v>91</v>
      </c>
      <c r="X34" s="6"/>
      <c r="Y34" s="41" t="s">
        <v>13</v>
      </c>
      <c r="Z34" s="42"/>
      <c r="AA34" s="43" t="s">
        <v>9</v>
      </c>
      <c r="AB34" s="2"/>
      <c r="AC34" s="41" t="s">
        <v>13</v>
      </c>
      <c r="AD34" s="42"/>
      <c r="AE34" s="43" t="s">
        <v>9</v>
      </c>
    </row>
    <row r="35" spans="1:31" ht="18">
      <c r="A35" s="36">
        <f>A31</f>
        <v>60</v>
      </c>
      <c r="B35" s="62"/>
      <c r="C35" s="72">
        <f>E31</f>
        <v>0.005</v>
      </c>
      <c r="D35" s="73"/>
      <c r="E35" s="44">
        <f aca="true" t="shared" si="0" ref="E35:E44">(C35/12)/(1-((1-C35/12)^A35))</f>
        <v>0.016872395764006322</v>
      </c>
      <c r="F35" s="45"/>
      <c r="G35" s="46">
        <f aca="true" t="shared" si="1" ref="G35:G44">E35*A35</f>
        <v>1.0123437458403792</v>
      </c>
      <c r="H35" s="10"/>
      <c r="I35" s="44">
        <f aca="true" t="shared" si="2" ref="I35:I44">(1/A35)+(C35/12)</f>
        <v>0.017083333333333332</v>
      </c>
      <c r="J35" s="45"/>
      <c r="K35" s="46">
        <f aca="true" t="shared" si="3" ref="K35:K44">1+(C35/12)*(A35-1)/2</f>
        <v>1.0122916666666666</v>
      </c>
      <c r="L35" s="3"/>
      <c r="M35" s="44">
        <f aca="true" t="shared" si="4" ref="M35:M44">E35-I35</f>
        <v>-0.00021093756932701047</v>
      </c>
      <c r="N35" s="45"/>
      <c r="O35" s="46">
        <f aca="true" t="shared" si="5" ref="O35:O44">G35-K35</f>
        <v>5.207917371263804E-05</v>
      </c>
      <c r="Q35" s="4">
        <f>A68</f>
        <v>240</v>
      </c>
      <c r="R35" s="62"/>
      <c r="S35" s="72">
        <f>C68</f>
        <v>0.005</v>
      </c>
      <c r="T35" s="73"/>
      <c r="U35" s="44">
        <f aca="true" t="shared" si="6" ref="U35:U66">E68</f>
        <v>0.004377604251026042</v>
      </c>
      <c r="V35" s="45"/>
      <c r="W35" s="46">
        <f aca="true" t="shared" si="7" ref="W35:W66">G68</f>
        <v>1.0506250202462502</v>
      </c>
      <c r="X35" s="10"/>
      <c r="Y35" s="44">
        <f aca="true" t="shared" si="8" ref="Y35:Y66">I68</f>
        <v>0.004583333333333333</v>
      </c>
      <c r="Z35" s="45"/>
      <c r="AA35" s="46">
        <f aca="true" t="shared" si="9" ref="AA35:AA66">K68</f>
        <v>1.0497916666666667</v>
      </c>
      <c r="AB35" s="3"/>
      <c r="AC35" s="44">
        <f aca="true" t="shared" si="10" ref="AC35:AC66">M68</f>
        <v>-0.00020572908230729117</v>
      </c>
      <c r="AD35" s="45"/>
      <c r="AE35" s="46">
        <f aca="true" t="shared" si="11" ref="AE35:AE66">O68</f>
        <v>0.0008333535795834734</v>
      </c>
    </row>
    <row r="36" spans="1:31" ht="18">
      <c r="A36" s="4">
        <f aca="true" t="shared" si="12" ref="A36:A44">A35</f>
        <v>60</v>
      </c>
      <c r="B36" s="65"/>
      <c r="C36" s="66">
        <f aca="true" t="shared" si="13" ref="C36:C44">C35+$E$32</f>
        <v>0.01</v>
      </c>
      <c r="D36" s="67"/>
      <c r="E36" s="47">
        <f t="shared" si="0"/>
        <v>0.017079861448916836</v>
      </c>
      <c r="F36" s="48"/>
      <c r="G36" s="49">
        <f t="shared" si="1"/>
        <v>1.0247916869350102</v>
      </c>
      <c r="H36" s="11"/>
      <c r="I36" s="47">
        <f t="shared" si="2"/>
        <v>0.017499999999999998</v>
      </c>
      <c r="J36" s="48"/>
      <c r="K36" s="49">
        <f t="shared" si="3"/>
        <v>1.0245833333333334</v>
      </c>
      <c r="L36" s="4"/>
      <c r="M36" s="47">
        <f t="shared" si="4"/>
        <v>-0.0004201385510831622</v>
      </c>
      <c r="N36" s="48"/>
      <c r="O36" s="49">
        <f t="shared" si="5"/>
        <v>0.00020835360167681394</v>
      </c>
      <c r="Q36" s="4">
        <f aca="true" t="shared" si="14" ref="Q36:Q66">A69</f>
        <v>240</v>
      </c>
      <c r="R36" s="65"/>
      <c r="S36" s="66">
        <f aca="true" t="shared" si="15" ref="S36:S66">C69</f>
        <v>0.01</v>
      </c>
      <c r="T36" s="67"/>
      <c r="U36" s="47">
        <f t="shared" si="6"/>
        <v>0.004595482398121114</v>
      </c>
      <c r="V36" s="48"/>
      <c r="W36" s="49">
        <f t="shared" si="7"/>
        <v>1.1029157755490673</v>
      </c>
      <c r="X36" s="11"/>
      <c r="Y36" s="47">
        <f t="shared" si="8"/>
        <v>0.005</v>
      </c>
      <c r="Z36" s="48"/>
      <c r="AA36" s="49">
        <f t="shared" si="9"/>
        <v>1.0995833333333334</v>
      </c>
      <c r="AB36" s="4"/>
      <c r="AC36" s="47">
        <f t="shared" si="10"/>
        <v>-0.0004045176018788862</v>
      </c>
      <c r="AD36" s="48"/>
      <c r="AE36" s="49">
        <f t="shared" si="11"/>
        <v>0.0033324422157339217</v>
      </c>
    </row>
    <row r="37" spans="1:31" ht="18">
      <c r="A37" s="4">
        <f t="shared" si="12"/>
        <v>60</v>
      </c>
      <c r="B37" s="65"/>
      <c r="C37" s="66">
        <f t="shared" si="13"/>
        <v>0.015</v>
      </c>
      <c r="D37" s="67"/>
      <c r="E37" s="47">
        <f t="shared" si="0"/>
        <v>0.017289064481690927</v>
      </c>
      <c r="F37" s="48"/>
      <c r="G37" s="49">
        <f t="shared" si="1"/>
        <v>1.0373438689014556</v>
      </c>
      <c r="H37" s="11"/>
      <c r="I37" s="47">
        <f t="shared" si="2"/>
        <v>0.017916666666666668</v>
      </c>
      <c r="J37" s="48"/>
      <c r="K37" s="49">
        <f t="shared" si="3"/>
        <v>1.036875</v>
      </c>
      <c r="L37" s="4"/>
      <c r="M37" s="47">
        <f t="shared" si="4"/>
        <v>-0.000627602184975741</v>
      </c>
      <c r="N37" s="48"/>
      <c r="O37" s="49">
        <f t="shared" si="5"/>
        <v>0.000468868901455588</v>
      </c>
      <c r="Q37" s="4">
        <f t="shared" si="14"/>
        <v>240</v>
      </c>
      <c r="R37" s="65"/>
      <c r="S37" s="66">
        <f t="shared" si="15"/>
        <v>0.015</v>
      </c>
      <c r="T37" s="67"/>
      <c r="U37" s="47">
        <f t="shared" si="6"/>
        <v>0.004820284642182943</v>
      </c>
      <c r="V37" s="48"/>
      <c r="W37" s="49">
        <f t="shared" si="7"/>
        <v>1.1568683141239064</v>
      </c>
      <c r="X37" s="11"/>
      <c r="Y37" s="47">
        <f t="shared" si="8"/>
        <v>0.005416666666666667</v>
      </c>
      <c r="Z37" s="48"/>
      <c r="AA37" s="49">
        <f t="shared" si="9"/>
        <v>1.149375</v>
      </c>
      <c r="AB37" s="4"/>
      <c r="AC37" s="47">
        <f t="shared" si="10"/>
        <v>-0.0005963820244837235</v>
      </c>
      <c r="AD37" s="48"/>
      <c r="AE37" s="49">
        <f t="shared" si="11"/>
        <v>0.007493314123906414</v>
      </c>
    </row>
    <row r="38" spans="1:31" ht="18">
      <c r="A38" s="4">
        <f t="shared" si="12"/>
        <v>60</v>
      </c>
      <c r="B38" s="65"/>
      <c r="C38" s="66">
        <f t="shared" si="13"/>
        <v>0.02</v>
      </c>
      <c r="D38" s="67"/>
      <c r="E38" s="47">
        <f t="shared" si="0"/>
        <v>0.01750000540564698</v>
      </c>
      <c r="F38" s="48"/>
      <c r="G38" s="49">
        <f t="shared" si="1"/>
        <v>1.0500003243388187</v>
      </c>
      <c r="H38" s="11"/>
      <c r="I38" s="47">
        <f t="shared" si="2"/>
        <v>0.018333333333333333</v>
      </c>
      <c r="J38" s="48"/>
      <c r="K38" s="49">
        <f t="shared" si="3"/>
        <v>1.0491666666666666</v>
      </c>
      <c r="L38" s="4"/>
      <c r="M38" s="47">
        <f t="shared" si="4"/>
        <v>-0.0008333279276863531</v>
      </c>
      <c r="N38" s="48"/>
      <c r="O38" s="49">
        <f t="shared" si="5"/>
        <v>0.0008336576721521549</v>
      </c>
      <c r="Q38" s="4">
        <f t="shared" si="14"/>
        <v>240</v>
      </c>
      <c r="R38" s="65"/>
      <c r="S38" s="66">
        <f t="shared" si="15"/>
        <v>0.02</v>
      </c>
      <c r="T38" s="67"/>
      <c r="U38" s="47">
        <f t="shared" si="6"/>
        <v>0.005051980761053952</v>
      </c>
      <c r="V38" s="48"/>
      <c r="W38" s="49">
        <f t="shared" si="7"/>
        <v>1.2124753826529484</v>
      </c>
      <c r="X38" s="11"/>
      <c r="Y38" s="47">
        <f t="shared" si="8"/>
        <v>0.005833333333333334</v>
      </c>
      <c r="Z38" s="48"/>
      <c r="AA38" s="49">
        <f t="shared" si="9"/>
        <v>1.1991666666666667</v>
      </c>
      <c r="AB38" s="4"/>
      <c r="AC38" s="47">
        <f t="shared" si="10"/>
        <v>-0.0007813525722793818</v>
      </c>
      <c r="AD38" s="48"/>
      <c r="AE38" s="49">
        <f t="shared" si="11"/>
        <v>0.013308715986281694</v>
      </c>
    </row>
    <row r="39" spans="1:31" ht="18">
      <c r="A39" s="4">
        <f t="shared" si="12"/>
        <v>60</v>
      </c>
      <c r="B39" s="65"/>
      <c r="C39" s="66">
        <f t="shared" si="13"/>
        <v>0.025</v>
      </c>
      <c r="D39" s="67"/>
      <c r="E39" s="47">
        <f t="shared" si="0"/>
        <v>0.0177126845467246</v>
      </c>
      <c r="F39" s="48"/>
      <c r="G39" s="49">
        <f t="shared" si="1"/>
        <v>1.062761072803476</v>
      </c>
      <c r="H39" s="11"/>
      <c r="I39" s="47">
        <f t="shared" si="2"/>
        <v>0.01875</v>
      </c>
      <c r="J39" s="48"/>
      <c r="K39" s="49">
        <f t="shared" si="3"/>
        <v>1.0614583333333334</v>
      </c>
      <c r="L39" s="4"/>
      <c r="M39" s="47">
        <f t="shared" si="4"/>
        <v>-0.0010373154532754003</v>
      </c>
      <c r="N39" s="48"/>
      <c r="O39" s="49">
        <f t="shared" si="5"/>
        <v>0.0013027394701425887</v>
      </c>
      <c r="Q39" s="4">
        <f t="shared" si="14"/>
        <v>240</v>
      </c>
      <c r="R39" s="65"/>
      <c r="S39" s="66">
        <f t="shared" si="15"/>
        <v>0.025</v>
      </c>
      <c r="T39" s="67"/>
      <c r="U39" s="47">
        <f t="shared" si="6"/>
        <v>0.005290526978585073</v>
      </c>
      <c r="V39" s="48"/>
      <c r="W39" s="49">
        <f t="shared" si="7"/>
        <v>1.2697264748604173</v>
      </c>
      <c r="X39" s="11"/>
      <c r="Y39" s="47">
        <f t="shared" si="8"/>
        <v>0.00625</v>
      </c>
      <c r="Z39" s="48"/>
      <c r="AA39" s="49">
        <f t="shared" si="9"/>
        <v>1.2489583333333334</v>
      </c>
      <c r="AB39" s="4"/>
      <c r="AC39" s="47">
        <f t="shared" si="10"/>
        <v>-0.0009594730214149277</v>
      </c>
      <c r="AD39" s="48"/>
      <c r="AE39" s="49">
        <f t="shared" si="11"/>
        <v>0.02076814152708395</v>
      </c>
    </row>
    <row r="40" spans="1:31" ht="18">
      <c r="A40" s="4">
        <f t="shared" si="12"/>
        <v>60</v>
      </c>
      <c r="B40" s="65"/>
      <c r="C40" s="66">
        <f t="shared" si="13"/>
        <v>0.030000000000000002</v>
      </c>
      <c r="D40" s="67"/>
      <c r="E40" s="47">
        <f t="shared" si="0"/>
        <v>0.01792710201312659</v>
      </c>
      <c r="F40" s="48"/>
      <c r="G40" s="49">
        <f t="shared" si="1"/>
        <v>1.0756261207875955</v>
      </c>
      <c r="H40" s="11"/>
      <c r="I40" s="47">
        <f t="shared" si="2"/>
        <v>0.019166666666666665</v>
      </c>
      <c r="J40" s="48"/>
      <c r="K40" s="49">
        <f t="shared" si="3"/>
        <v>1.07375</v>
      </c>
      <c r="L40" s="4"/>
      <c r="M40" s="47">
        <f t="shared" si="4"/>
        <v>-0.0012395646535400748</v>
      </c>
      <c r="N40" s="48"/>
      <c r="O40" s="49">
        <f t="shared" si="5"/>
        <v>0.00187612078759547</v>
      </c>
      <c r="Q40" s="4">
        <f t="shared" si="14"/>
        <v>240</v>
      </c>
      <c r="R40" s="65"/>
      <c r="S40" s="66">
        <f t="shared" si="15"/>
        <v>0.030000000000000002</v>
      </c>
      <c r="T40" s="67"/>
      <c r="U40" s="47">
        <f t="shared" si="6"/>
        <v>0.005535866261737283</v>
      </c>
      <c r="V40" s="48"/>
      <c r="W40" s="49">
        <f t="shared" si="7"/>
        <v>1.328607902816948</v>
      </c>
      <c r="X40" s="11"/>
      <c r="Y40" s="47">
        <f t="shared" si="8"/>
        <v>0.006666666666666666</v>
      </c>
      <c r="Z40" s="48"/>
      <c r="AA40" s="49">
        <f t="shared" si="9"/>
        <v>1.29875</v>
      </c>
      <c r="AB40" s="4"/>
      <c r="AC40" s="47">
        <f t="shared" si="10"/>
        <v>-0.001130800404929383</v>
      </c>
      <c r="AD40" s="48"/>
      <c r="AE40" s="49">
        <f t="shared" si="11"/>
        <v>0.02985790281694789</v>
      </c>
    </row>
    <row r="41" spans="1:31" ht="18">
      <c r="A41" s="4">
        <f t="shared" si="12"/>
        <v>60</v>
      </c>
      <c r="B41" s="65"/>
      <c r="C41" s="66">
        <f t="shared" si="13"/>
        <v>0.035</v>
      </c>
      <c r="D41" s="67"/>
      <c r="E41" s="47">
        <f t="shared" si="0"/>
        <v>0.018143257695080503</v>
      </c>
      <c r="F41" s="48"/>
      <c r="G41" s="49">
        <f t="shared" si="1"/>
        <v>1.0885954617048301</v>
      </c>
      <c r="H41" s="11"/>
      <c r="I41" s="47">
        <f t="shared" si="2"/>
        <v>0.019583333333333335</v>
      </c>
      <c r="J41" s="48"/>
      <c r="K41" s="49">
        <f t="shared" si="3"/>
        <v>1.0860416666666666</v>
      </c>
      <c r="L41" s="4"/>
      <c r="M41" s="47">
        <f t="shared" si="4"/>
        <v>-0.0014400756382528315</v>
      </c>
      <c r="N41" s="48"/>
      <c r="O41" s="49">
        <f t="shared" si="5"/>
        <v>0.0025537950381635532</v>
      </c>
      <c r="Q41" s="4">
        <f t="shared" si="14"/>
        <v>240</v>
      </c>
      <c r="R41" s="65"/>
      <c r="S41" s="66">
        <f t="shared" si="15"/>
        <v>0.035</v>
      </c>
      <c r="T41" s="67"/>
      <c r="U41" s="47">
        <f t="shared" si="6"/>
        <v>0.0057879287084200625</v>
      </c>
      <c r="V41" s="48"/>
      <c r="W41" s="49">
        <f t="shared" si="7"/>
        <v>1.389102890020815</v>
      </c>
      <c r="X41" s="11"/>
      <c r="Y41" s="47">
        <f t="shared" si="8"/>
        <v>0.007083333333333334</v>
      </c>
      <c r="Z41" s="48"/>
      <c r="AA41" s="49">
        <f t="shared" si="9"/>
        <v>1.3485416666666667</v>
      </c>
      <c r="AB41" s="4"/>
      <c r="AC41" s="47">
        <f t="shared" si="10"/>
        <v>-0.0012954046249132713</v>
      </c>
      <c r="AD41" s="48"/>
      <c r="AE41" s="49">
        <f t="shared" si="11"/>
        <v>0.04056122335414836</v>
      </c>
    </row>
    <row r="42" spans="1:31" ht="18">
      <c r="A42" s="4">
        <f t="shared" si="12"/>
        <v>60</v>
      </c>
      <c r="B42" s="65"/>
      <c r="C42" s="66">
        <f t="shared" si="13"/>
        <v>0.04</v>
      </c>
      <c r="D42" s="67"/>
      <c r="E42" s="47">
        <f t="shared" si="0"/>
        <v>0.01836115126469587</v>
      </c>
      <c r="F42" s="48"/>
      <c r="G42" s="49">
        <f t="shared" si="1"/>
        <v>1.1016690758817522</v>
      </c>
      <c r="H42" s="11"/>
      <c r="I42" s="47">
        <f t="shared" si="2"/>
        <v>0.02</v>
      </c>
      <c r="J42" s="48"/>
      <c r="K42" s="49">
        <f t="shared" si="3"/>
        <v>1.0983333333333334</v>
      </c>
      <c r="L42" s="4"/>
      <c r="M42" s="47">
        <f t="shared" si="4"/>
        <v>-0.0016388487353041319</v>
      </c>
      <c r="N42" s="48"/>
      <c r="O42" s="49">
        <f t="shared" si="5"/>
        <v>0.0033357425484188408</v>
      </c>
      <c r="Q42" s="4">
        <f t="shared" si="14"/>
        <v>240</v>
      </c>
      <c r="R42" s="65"/>
      <c r="S42" s="66">
        <f t="shared" si="15"/>
        <v>0.04</v>
      </c>
      <c r="T42" s="67"/>
      <c r="U42" s="47">
        <f t="shared" si="6"/>
        <v>0.006046632020872119</v>
      </c>
      <c r="V42" s="48"/>
      <c r="W42" s="49">
        <f t="shared" si="7"/>
        <v>1.4511916850093085</v>
      </c>
      <c r="X42" s="11"/>
      <c r="Y42" s="47">
        <f t="shared" si="8"/>
        <v>0.0075</v>
      </c>
      <c r="Z42" s="48"/>
      <c r="AA42" s="49">
        <f t="shared" si="9"/>
        <v>1.3983333333333334</v>
      </c>
      <c r="AB42" s="4"/>
      <c r="AC42" s="47">
        <f t="shared" si="10"/>
        <v>-0.0014533679791278809</v>
      </c>
      <c r="AD42" s="48"/>
      <c r="AE42" s="49">
        <f t="shared" si="11"/>
        <v>0.05285835167597508</v>
      </c>
    </row>
    <row r="43" spans="1:31" ht="18">
      <c r="A43" s="4">
        <f t="shared" si="12"/>
        <v>60</v>
      </c>
      <c r="B43" s="65"/>
      <c r="C43" s="66">
        <f t="shared" si="13"/>
        <v>0.045</v>
      </c>
      <c r="D43" s="67"/>
      <c r="E43" s="47">
        <f t="shared" si="0"/>
        <v>0.018580782175910148</v>
      </c>
      <c r="F43" s="48"/>
      <c r="G43" s="49">
        <f t="shared" si="1"/>
        <v>1.114846930554609</v>
      </c>
      <c r="H43" s="11"/>
      <c r="I43" s="47">
        <f t="shared" si="2"/>
        <v>0.020416666666666666</v>
      </c>
      <c r="J43" s="48"/>
      <c r="K43" s="49">
        <f t="shared" si="3"/>
        <v>1.110625</v>
      </c>
      <c r="L43" s="4"/>
      <c r="M43" s="47">
        <f t="shared" si="4"/>
        <v>-0.0018358844907565182</v>
      </c>
      <c r="N43" s="48"/>
      <c r="O43" s="49">
        <f t="shared" si="5"/>
        <v>0.004221930554608955</v>
      </c>
      <c r="Q43" s="4">
        <f t="shared" si="14"/>
        <v>240</v>
      </c>
      <c r="R43" s="65"/>
      <c r="S43" s="66">
        <f t="shared" si="15"/>
        <v>0.045</v>
      </c>
      <c r="T43" s="67"/>
      <c r="U43" s="47">
        <f t="shared" si="6"/>
        <v>0.006311882058305068</v>
      </c>
      <c r="V43" s="48"/>
      <c r="W43" s="49">
        <f t="shared" si="7"/>
        <v>1.5148516939932162</v>
      </c>
      <c r="X43" s="11"/>
      <c r="Y43" s="47">
        <f t="shared" si="8"/>
        <v>0.007916666666666666</v>
      </c>
      <c r="Z43" s="48"/>
      <c r="AA43" s="49">
        <f t="shared" si="9"/>
        <v>1.448125</v>
      </c>
      <c r="AB43" s="4"/>
      <c r="AC43" s="47">
        <f t="shared" si="10"/>
        <v>-0.0016047846083615978</v>
      </c>
      <c r="AD43" s="48"/>
      <c r="AE43" s="49">
        <f t="shared" si="11"/>
        <v>0.06672669399321607</v>
      </c>
    </row>
    <row r="44" spans="1:31" ht="18">
      <c r="A44" s="4">
        <f t="shared" si="12"/>
        <v>60</v>
      </c>
      <c r="B44" s="65"/>
      <c r="C44" s="66">
        <f t="shared" si="13"/>
        <v>0.049999999999999996</v>
      </c>
      <c r="D44" s="67"/>
      <c r="E44" s="47">
        <f t="shared" si="0"/>
        <v>0.018802149664542852</v>
      </c>
      <c r="F44" s="48"/>
      <c r="G44" s="49">
        <f t="shared" si="1"/>
        <v>1.128128979872571</v>
      </c>
      <c r="H44" s="11"/>
      <c r="I44" s="47">
        <f t="shared" si="2"/>
        <v>0.020833333333333332</v>
      </c>
      <c r="J44" s="48"/>
      <c r="K44" s="49">
        <f t="shared" si="3"/>
        <v>1.1229166666666666</v>
      </c>
      <c r="L44" s="4"/>
      <c r="M44" s="47">
        <f t="shared" si="4"/>
        <v>-0.0020311836687904802</v>
      </c>
      <c r="N44" s="48"/>
      <c r="O44" s="49">
        <f t="shared" si="5"/>
        <v>0.00521231320590454</v>
      </c>
      <c r="Q44" s="4">
        <f t="shared" si="14"/>
        <v>240</v>
      </c>
      <c r="R44" s="65"/>
      <c r="S44" s="66">
        <f t="shared" si="15"/>
        <v>0.049999999999999996</v>
      </c>
      <c r="T44" s="67"/>
      <c r="U44" s="47">
        <f t="shared" si="6"/>
        <v>0.006583573461581912</v>
      </c>
      <c r="V44" s="48"/>
      <c r="W44" s="49">
        <f t="shared" si="7"/>
        <v>1.580057630779659</v>
      </c>
      <c r="X44" s="11"/>
      <c r="Y44" s="47">
        <f t="shared" si="8"/>
        <v>0.008333333333333333</v>
      </c>
      <c r="Z44" s="48"/>
      <c r="AA44" s="49">
        <f t="shared" si="9"/>
        <v>1.4979166666666668</v>
      </c>
      <c r="AB44" s="4"/>
      <c r="AC44" s="47">
        <f t="shared" si="10"/>
        <v>-0.001749759871751421</v>
      </c>
      <c r="AD44" s="48"/>
      <c r="AE44" s="49">
        <f t="shared" si="11"/>
        <v>0.08214096411299221</v>
      </c>
    </row>
    <row r="45" spans="1:31" s="33" customFormat="1" ht="9.75">
      <c r="A45" s="115"/>
      <c r="B45" s="116"/>
      <c r="C45" s="117"/>
      <c r="D45" s="118"/>
      <c r="E45" s="119"/>
      <c r="F45" s="120"/>
      <c r="G45" s="121"/>
      <c r="H45" s="122"/>
      <c r="I45" s="119"/>
      <c r="J45" s="120"/>
      <c r="K45" s="121"/>
      <c r="L45" s="115"/>
      <c r="M45" s="119"/>
      <c r="N45" s="120"/>
      <c r="O45" s="121"/>
      <c r="Q45" s="115"/>
      <c r="R45" s="116"/>
      <c r="S45" s="117"/>
      <c r="T45" s="118"/>
      <c r="U45" s="119"/>
      <c r="V45" s="120"/>
      <c r="W45" s="121"/>
      <c r="X45" s="122"/>
      <c r="Y45" s="119"/>
      <c r="Z45" s="120"/>
      <c r="AA45" s="121"/>
      <c r="AB45" s="115"/>
      <c r="AC45" s="119"/>
      <c r="AD45" s="120"/>
      <c r="AE45" s="121"/>
    </row>
    <row r="46" spans="1:31" ht="18">
      <c r="A46" s="4">
        <f>A35+$A$32</f>
        <v>120</v>
      </c>
      <c r="B46" s="65"/>
      <c r="C46" s="66">
        <f aca="true" t="shared" si="16" ref="C46:C55">C35</f>
        <v>0.005</v>
      </c>
      <c r="D46" s="67"/>
      <c r="E46" s="47">
        <f aca="true" t="shared" si="17" ref="E46:E55">(C46/12)/(1-((1-C46/12)^A46))</f>
        <v>0.008541666835490931</v>
      </c>
      <c r="F46" s="48"/>
      <c r="G46" s="49">
        <f aca="true" t="shared" si="18" ref="G46:G55">E46*A46</f>
        <v>1.0250000202589118</v>
      </c>
      <c r="H46" s="11"/>
      <c r="I46" s="47">
        <f aca="true" t="shared" si="19" ref="I46:I55">(1/A46)+(C46/12)</f>
        <v>0.008749999999999999</v>
      </c>
      <c r="J46" s="48"/>
      <c r="K46" s="49">
        <f aca="true" t="shared" si="20" ref="K46:K55">1+(C46/12)*(A46-1)/2</f>
        <v>1.0247916666666668</v>
      </c>
      <c r="L46" s="4"/>
      <c r="M46" s="47">
        <f aca="true" t="shared" si="21" ref="M46:M55">E46-I46</f>
        <v>-0.0002083331645090676</v>
      </c>
      <c r="N46" s="48"/>
      <c r="O46" s="49">
        <f aca="true" t="shared" si="22" ref="O46:O55">G46-K46</f>
        <v>0.00020835359224502525</v>
      </c>
      <c r="Q46" s="4">
        <f t="shared" si="14"/>
        <v>300</v>
      </c>
      <c r="R46" s="65"/>
      <c r="S46" s="66">
        <f t="shared" si="15"/>
        <v>0.005</v>
      </c>
      <c r="T46" s="67"/>
      <c r="U46" s="47">
        <f t="shared" si="6"/>
        <v>0.0035453122256742507</v>
      </c>
      <c r="V46" s="48"/>
      <c r="W46" s="49">
        <f t="shared" si="7"/>
        <v>1.0635936677022753</v>
      </c>
      <c r="X46" s="11"/>
      <c r="Y46" s="47">
        <f t="shared" si="8"/>
        <v>0.0037500000000000003</v>
      </c>
      <c r="Z46" s="48"/>
      <c r="AA46" s="49">
        <f t="shared" si="9"/>
        <v>1.0622916666666666</v>
      </c>
      <c r="AB46" s="4"/>
      <c r="AC46" s="47">
        <f t="shared" si="10"/>
        <v>-0.00020468777432574962</v>
      </c>
      <c r="AD46" s="48"/>
      <c r="AE46" s="49">
        <f t="shared" si="11"/>
        <v>0.0013020010356086242</v>
      </c>
    </row>
    <row r="47" spans="1:31" ht="18">
      <c r="A47" s="4">
        <f aca="true" t="shared" si="23" ref="A47:A55">A46</f>
        <v>120</v>
      </c>
      <c r="B47" s="65"/>
      <c r="C47" s="66">
        <f t="shared" si="16"/>
        <v>0.01</v>
      </c>
      <c r="D47" s="67"/>
      <c r="E47" s="47">
        <f t="shared" si="17"/>
        <v>0.008753473476315006</v>
      </c>
      <c r="F47" s="48"/>
      <c r="G47" s="49">
        <f t="shared" si="18"/>
        <v>1.0504168171578008</v>
      </c>
      <c r="H47" s="11"/>
      <c r="I47" s="47">
        <f t="shared" si="19"/>
        <v>0.009166666666666667</v>
      </c>
      <c r="J47" s="48"/>
      <c r="K47" s="49">
        <f t="shared" si="20"/>
        <v>1.0495833333333333</v>
      </c>
      <c r="L47" s="4"/>
      <c r="M47" s="47">
        <f t="shared" si="21"/>
        <v>-0.0004131931903516607</v>
      </c>
      <c r="N47" s="48"/>
      <c r="O47" s="49">
        <f t="shared" si="22"/>
        <v>0.0008334838244674625</v>
      </c>
      <c r="Q47" s="4">
        <f t="shared" si="14"/>
        <v>300</v>
      </c>
      <c r="R47" s="65"/>
      <c r="S47" s="66">
        <f t="shared" si="15"/>
        <v>0.01</v>
      </c>
      <c r="T47" s="67"/>
      <c r="U47" s="47">
        <f t="shared" si="6"/>
        <v>0.0037659611868650416</v>
      </c>
      <c r="V47" s="48"/>
      <c r="W47" s="49">
        <f t="shared" si="7"/>
        <v>1.1297883560595126</v>
      </c>
      <c r="X47" s="11"/>
      <c r="Y47" s="47">
        <f t="shared" si="8"/>
        <v>0.004166666666666667</v>
      </c>
      <c r="Z47" s="48"/>
      <c r="AA47" s="49">
        <f t="shared" si="9"/>
        <v>1.1245833333333333</v>
      </c>
      <c r="AB47" s="4"/>
      <c r="AC47" s="47">
        <f t="shared" si="10"/>
        <v>-0.000400705479801625</v>
      </c>
      <c r="AD47" s="48"/>
      <c r="AE47" s="49">
        <f t="shared" si="11"/>
        <v>0.005205022726179287</v>
      </c>
    </row>
    <row r="48" spans="1:31" ht="18">
      <c r="A48" s="4">
        <f t="shared" si="23"/>
        <v>120</v>
      </c>
      <c r="B48" s="65"/>
      <c r="C48" s="66">
        <f t="shared" si="16"/>
        <v>0.015</v>
      </c>
      <c r="D48" s="67"/>
      <c r="E48" s="47">
        <f t="shared" si="17"/>
        <v>0.008968752820792493</v>
      </c>
      <c r="F48" s="48"/>
      <c r="G48" s="49">
        <f t="shared" si="18"/>
        <v>1.0762503384950992</v>
      </c>
      <c r="H48" s="11"/>
      <c r="I48" s="47">
        <f t="shared" si="19"/>
        <v>0.009583333333333333</v>
      </c>
      <c r="J48" s="48"/>
      <c r="K48" s="49">
        <f t="shared" si="20"/>
        <v>1.074375</v>
      </c>
      <c r="L48" s="4"/>
      <c r="M48" s="47">
        <f t="shared" si="21"/>
        <v>-0.0006145805125408396</v>
      </c>
      <c r="N48" s="48"/>
      <c r="O48" s="49">
        <f t="shared" si="22"/>
        <v>0.0018753384950991325</v>
      </c>
      <c r="Q48" s="4">
        <f t="shared" si="14"/>
        <v>300</v>
      </c>
      <c r="R48" s="65"/>
      <c r="S48" s="66">
        <f t="shared" si="15"/>
        <v>0.015</v>
      </c>
      <c r="T48" s="67"/>
      <c r="U48" s="47">
        <f t="shared" si="6"/>
        <v>0.003995245081900635</v>
      </c>
      <c r="V48" s="48"/>
      <c r="W48" s="49">
        <f t="shared" si="7"/>
        <v>1.1985735245701905</v>
      </c>
      <c r="X48" s="11"/>
      <c r="Y48" s="47">
        <f t="shared" si="8"/>
        <v>0.004583333333333333</v>
      </c>
      <c r="Z48" s="48"/>
      <c r="AA48" s="49">
        <f t="shared" si="9"/>
        <v>1.1868750000000001</v>
      </c>
      <c r="AB48" s="4"/>
      <c r="AC48" s="47">
        <f t="shared" si="10"/>
        <v>-0.0005880882514326981</v>
      </c>
      <c r="AD48" s="48"/>
      <c r="AE48" s="49">
        <f t="shared" si="11"/>
        <v>0.011698524570190383</v>
      </c>
    </row>
    <row r="49" spans="1:31" ht="18">
      <c r="A49" s="4">
        <f t="shared" si="23"/>
        <v>120</v>
      </c>
      <c r="B49" s="65"/>
      <c r="C49" s="66">
        <f t="shared" si="16"/>
        <v>0.02</v>
      </c>
      <c r="D49" s="67"/>
      <c r="E49" s="47">
        <f t="shared" si="17"/>
        <v>0.009187502696066436</v>
      </c>
      <c r="F49" s="48"/>
      <c r="G49" s="49">
        <f t="shared" si="18"/>
        <v>1.1025003235279722</v>
      </c>
      <c r="H49" s="11"/>
      <c r="I49" s="47">
        <f t="shared" si="19"/>
        <v>0.01</v>
      </c>
      <c r="J49" s="48"/>
      <c r="K49" s="49">
        <f t="shared" si="20"/>
        <v>1.0991666666666666</v>
      </c>
      <c r="L49" s="4"/>
      <c r="M49" s="47">
        <f t="shared" si="21"/>
        <v>-0.0008124973039335646</v>
      </c>
      <c r="N49" s="48"/>
      <c r="O49" s="49">
        <f t="shared" si="22"/>
        <v>0.0033336568613056006</v>
      </c>
      <c r="Q49" s="4">
        <f t="shared" si="14"/>
        <v>300</v>
      </c>
      <c r="R49" s="65"/>
      <c r="S49" s="66">
        <f t="shared" si="15"/>
        <v>0.02</v>
      </c>
      <c r="T49" s="67"/>
      <c r="U49" s="47">
        <f t="shared" si="6"/>
        <v>0.004233102137964596</v>
      </c>
      <c r="V49" s="48"/>
      <c r="W49" s="49">
        <f t="shared" si="7"/>
        <v>1.269930641389379</v>
      </c>
      <c r="X49" s="11"/>
      <c r="Y49" s="47">
        <f t="shared" si="8"/>
        <v>0.005</v>
      </c>
      <c r="Z49" s="48"/>
      <c r="AA49" s="49">
        <f t="shared" si="9"/>
        <v>1.2491666666666668</v>
      </c>
      <c r="AB49" s="4"/>
      <c r="AC49" s="47">
        <f t="shared" si="10"/>
        <v>-0.0007668978620354039</v>
      </c>
      <c r="AD49" s="48"/>
      <c r="AE49" s="49">
        <f t="shared" si="11"/>
        <v>0.020763974722712186</v>
      </c>
    </row>
    <row r="50" spans="1:31" ht="18">
      <c r="A50" s="4">
        <f t="shared" si="23"/>
        <v>120</v>
      </c>
      <c r="B50" s="65"/>
      <c r="C50" s="66">
        <f t="shared" si="16"/>
        <v>0.025</v>
      </c>
      <c r="D50" s="67"/>
      <c r="E50" s="47">
        <f t="shared" si="17"/>
        <v>0.00940971919378345</v>
      </c>
      <c r="F50" s="48"/>
      <c r="G50" s="49">
        <f t="shared" si="18"/>
        <v>1.129166303254014</v>
      </c>
      <c r="H50" s="11"/>
      <c r="I50" s="47">
        <f t="shared" si="19"/>
        <v>0.010416666666666666</v>
      </c>
      <c r="J50" s="48"/>
      <c r="K50" s="49">
        <f t="shared" si="20"/>
        <v>1.1239583333333334</v>
      </c>
      <c r="L50" s="4"/>
      <c r="M50" s="47">
        <f t="shared" si="21"/>
        <v>-0.0010069474728832163</v>
      </c>
      <c r="N50" s="48"/>
      <c r="O50" s="49">
        <f t="shared" si="22"/>
        <v>0.005207969920680622</v>
      </c>
      <c r="Q50" s="4">
        <f t="shared" si="14"/>
        <v>300</v>
      </c>
      <c r="R50" s="65"/>
      <c r="S50" s="66">
        <f t="shared" si="15"/>
        <v>0.025</v>
      </c>
      <c r="T50" s="67"/>
      <c r="U50" s="47">
        <f t="shared" si="6"/>
        <v>0.004479444602768048</v>
      </c>
      <c r="V50" s="48"/>
      <c r="W50" s="49">
        <f t="shared" si="7"/>
        <v>1.3438333808304144</v>
      </c>
      <c r="X50" s="11"/>
      <c r="Y50" s="47">
        <f t="shared" si="8"/>
        <v>0.005416666666666667</v>
      </c>
      <c r="Z50" s="48"/>
      <c r="AA50" s="49">
        <f t="shared" si="9"/>
        <v>1.3114583333333334</v>
      </c>
      <c r="AB50" s="4"/>
      <c r="AC50" s="47">
        <f t="shared" si="10"/>
        <v>-0.0009372220638986187</v>
      </c>
      <c r="AD50" s="48"/>
      <c r="AE50" s="49">
        <f t="shared" si="11"/>
        <v>0.03237504749708098</v>
      </c>
    </row>
    <row r="51" spans="1:31" ht="18">
      <c r="A51" s="4">
        <f t="shared" si="23"/>
        <v>120</v>
      </c>
      <c r="B51" s="65"/>
      <c r="C51" s="66">
        <f t="shared" si="16"/>
        <v>0.030000000000000002</v>
      </c>
      <c r="D51" s="67"/>
      <c r="E51" s="47">
        <f t="shared" si="17"/>
        <v>0.009635396675516151</v>
      </c>
      <c r="F51" s="48"/>
      <c r="G51" s="49">
        <f t="shared" si="18"/>
        <v>1.156247601061938</v>
      </c>
      <c r="H51" s="11"/>
      <c r="I51" s="47">
        <f t="shared" si="19"/>
        <v>0.010833333333333334</v>
      </c>
      <c r="J51" s="48"/>
      <c r="K51" s="49">
        <f t="shared" si="20"/>
        <v>1.14875</v>
      </c>
      <c r="L51" s="4"/>
      <c r="M51" s="47">
        <f t="shared" si="21"/>
        <v>-0.0011979366578171828</v>
      </c>
      <c r="N51" s="48"/>
      <c r="O51" s="49">
        <f t="shared" si="22"/>
        <v>0.007497601061938086</v>
      </c>
      <c r="Q51" s="4">
        <f t="shared" si="14"/>
        <v>300</v>
      </c>
      <c r="R51" s="65"/>
      <c r="S51" s="66">
        <f t="shared" si="15"/>
        <v>0.030000000000000002</v>
      </c>
      <c r="T51" s="67"/>
      <c r="U51" s="47">
        <f t="shared" si="6"/>
        <v>0.004734159681202612</v>
      </c>
      <c r="V51" s="48"/>
      <c r="W51" s="49">
        <f t="shared" si="7"/>
        <v>1.4202479043607834</v>
      </c>
      <c r="X51" s="11"/>
      <c r="Y51" s="47">
        <f t="shared" si="8"/>
        <v>0.005833333333333334</v>
      </c>
      <c r="Z51" s="48"/>
      <c r="AA51" s="49">
        <f t="shared" si="9"/>
        <v>1.37375</v>
      </c>
      <c r="AB51" s="4"/>
      <c r="AC51" s="47">
        <f t="shared" si="10"/>
        <v>-0.001099173652130722</v>
      </c>
      <c r="AD51" s="48"/>
      <c r="AE51" s="49">
        <f t="shared" si="11"/>
        <v>0.04649790436078338</v>
      </c>
    </row>
    <row r="52" spans="1:31" ht="18">
      <c r="A52" s="4">
        <f t="shared" si="23"/>
        <v>120</v>
      </c>
      <c r="B52" s="65"/>
      <c r="C52" s="66">
        <f t="shared" si="16"/>
        <v>0.035</v>
      </c>
      <c r="D52" s="67"/>
      <c r="E52" s="47">
        <f t="shared" si="17"/>
        <v>0.009864527781282308</v>
      </c>
      <c r="F52" s="48"/>
      <c r="G52" s="49">
        <f t="shared" si="18"/>
        <v>1.183743333753877</v>
      </c>
      <c r="H52" s="11"/>
      <c r="I52" s="47">
        <f t="shared" si="19"/>
        <v>0.01125</v>
      </c>
      <c r="J52" s="48"/>
      <c r="K52" s="49">
        <f t="shared" si="20"/>
        <v>1.1735416666666667</v>
      </c>
      <c r="L52" s="4"/>
      <c r="M52" s="47">
        <f t="shared" si="21"/>
        <v>-0.001385472218717692</v>
      </c>
      <c r="N52" s="48"/>
      <c r="O52" s="49">
        <f t="shared" si="22"/>
        <v>0.010201667087210264</v>
      </c>
      <c r="Q52" s="4">
        <f t="shared" si="14"/>
        <v>300</v>
      </c>
      <c r="R52" s="65"/>
      <c r="S52" s="66">
        <f t="shared" si="15"/>
        <v>0.035</v>
      </c>
      <c r="T52" s="67"/>
      <c r="U52" s="47">
        <f t="shared" si="6"/>
        <v>0.004997110730708568</v>
      </c>
      <c r="V52" s="48"/>
      <c r="W52" s="49">
        <f t="shared" si="7"/>
        <v>1.4991332192125704</v>
      </c>
      <c r="X52" s="11"/>
      <c r="Y52" s="47">
        <f t="shared" si="8"/>
        <v>0.00625</v>
      </c>
      <c r="Z52" s="48"/>
      <c r="AA52" s="49">
        <f t="shared" si="9"/>
        <v>1.4360416666666667</v>
      </c>
      <c r="AB52" s="4"/>
      <c r="AC52" s="47">
        <f t="shared" si="10"/>
        <v>-0.0012528892692914321</v>
      </c>
      <c r="AD52" s="48"/>
      <c r="AE52" s="49">
        <f t="shared" si="11"/>
        <v>0.0630915525459037</v>
      </c>
    </row>
    <row r="53" spans="1:31" ht="18">
      <c r="A53" s="4">
        <f t="shared" si="23"/>
        <v>120</v>
      </c>
      <c r="B53" s="65"/>
      <c r="C53" s="66">
        <f t="shared" si="16"/>
        <v>0.04</v>
      </c>
      <c r="D53" s="67"/>
      <c r="E53" s="47">
        <f t="shared" si="17"/>
        <v>0.010097103441122152</v>
      </c>
      <c r="F53" s="48"/>
      <c r="G53" s="49">
        <f t="shared" si="18"/>
        <v>1.2116524129346582</v>
      </c>
      <c r="H53" s="11"/>
      <c r="I53" s="47">
        <f t="shared" si="19"/>
        <v>0.011666666666666667</v>
      </c>
      <c r="J53" s="48"/>
      <c r="K53" s="49">
        <f t="shared" si="20"/>
        <v>1.1983333333333333</v>
      </c>
      <c r="L53" s="4"/>
      <c r="M53" s="47">
        <f t="shared" si="21"/>
        <v>-0.0015695632255445149</v>
      </c>
      <c r="N53" s="48"/>
      <c r="O53" s="49">
        <f t="shared" si="22"/>
        <v>0.013319079601324946</v>
      </c>
      <c r="Q53" s="4">
        <f t="shared" si="14"/>
        <v>300</v>
      </c>
      <c r="R53" s="65"/>
      <c r="S53" s="66">
        <f t="shared" si="15"/>
        <v>0.04</v>
      </c>
      <c r="T53" s="67"/>
      <c r="U53" s="47">
        <f t="shared" si="6"/>
        <v>0.005268138690633498</v>
      </c>
      <c r="V53" s="48"/>
      <c r="W53" s="49">
        <f t="shared" si="7"/>
        <v>1.5804416071900493</v>
      </c>
      <c r="X53" s="11"/>
      <c r="Y53" s="47">
        <f t="shared" si="8"/>
        <v>0.006666666666666667</v>
      </c>
      <c r="Z53" s="48"/>
      <c r="AA53" s="49">
        <f t="shared" si="9"/>
        <v>1.4983333333333333</v>
      </c>
      <c r="AB53" s="4"/>
      <c r="AC53" s="47">
        <f t="shared" si="10"/>
        <v>-0.0013985279760331693</v>
      </c>
      <c r="AD53" s="48"/>
      <c r="AE53" s="49">
        <f t="shared" si="11"/>
        <v>0.08210827385671604</v>
      </c>
    </row>
    <row r="54" spans="1:31" ht="18">
      <c r="A54" s="4">
        <f t="shared" si="23"/>
        <v>120</v>
      </c>
      <c r="B54" s="65"/>
      <c r="C54" s="66">
        <f t="shared" si="16"/>
        <v>0.045</v>
      </c>
      <c r="D54" s="67"/>
      <c r="E54" s="47">
        <f t="shared" si="17"/>
        <v>0.010333112889693564</v>
      </c>
      <c r="F54" s="48"/>
      <c r="G54" s="49">
        <f t="shared" si="18"/>
        <v>1.2399735467632276</v>
      </c>
      <c r="H54" s="11"/>
      <c r="I54" s="47">
        <f t="shared" si="19"/>
        <v>0.012083333333333333</v>
      </c>
      <c r="J54" s="48"/>
      <c r="K54" s="49">
        <f t="shared" si="20"/>
        <v>1.223125</v>
      </c>
      <c r="L54" s="4"/>
      <c r="M54" s="47">
        <f t="shared" si="21"/>
        <v>-0.0017502204436397693</v>
      </c>
      <c r="N54" s="48"/>
      <c r="O54" s="49">
        <f t="shared" si="22"/>
        <v>0.016848546763227557</v>
      </c>
      <c r="Q54" s="4">
        <f t="shared" si="14"/>
        <v>300</v>
      </c>
      <c r="R54" s="65"/>
      <c r="S54" s="66">
        <f t="shared" si="15"/>
        <v>0.045</v>
      </c>
      <c r="T54" s="67"/>
      <c r="U54" s="47">
        <f t="shared" si="6"/>
        <v>0.005547063716577776</v>
      </c>
      <c r="V54" s="48"/>
      <c r="W54" s="49">
        <f t="shared" si="7"/>
        <v>1.6641191149733328</v>
      </c>
      <c r="X54" s="11"/>
      <c r="Y54" s="47">
        <f t="shared" si="8"/>
        <v>0.007083333333333334</v>
      </c>
      <c r="Z54" s="48"/>
      <c r="AA54" s="49">
        <f t="shared" si="9"/>
        <v>1.560625</v>
      </c>
      <c r="AB54" s="4"/>
      <c r="AC54" s="47">
        <f t="shared" si="10"/>
        <v>-0.001536269616755558</v>
      </c>
      <c r="AD54" s="48"/>
      <c r="AE54" s="49">
        <f t="shared" si="11"/>
        <v>0.10349411497333283</v>
      </c>
    </row>
    <row r="55" spans="1:31" ht="18">
      <c r="A55" s="4">
        <f t="shared" si="23"/>
        <v>120</v>
      </c>
      <c r="B55" s="65"/>
      <c r="C55" s="66">
        <f t="shared" si="16"/>
        <v>0.049999999999999996</v>
      </c>
      <c r="D55" s="67"/>
      <c r="E55" s="47">
        <f t="shared" si="17"/>
        <v>0.010572543683847429</v>
      </c>
      <c r="F55" s="48"/>
      <c r="G55" s="49">
        <f t="shared" si="18"/>
        <v>1.2687052420616913</v>
      </c>
      <c r="H55" s="11"/>
      <c r="I55" s="47">
        <f t="shared" si="19"/>
        <v>0.0125</v>
      </c>
      <c r="J55" s="48"/>
      <c r="K55" s="49">
        <f t="shared" si="20"/>
        <v>1.2479166666666668</v>
      </c>
      <c r="L55" s="4"/>
      <c r="M55" s="47">
        <f t="shared" si="21"/>
        <v>-0.0019274563161525721</v>
      </c>
      <c r="N55" s="48"/>
      <c r="O55" s="49">
        <f t="shared" si="22"/>
        <v>0.020788575395024544</v>
      </c>
      <c r="Q55" s="4">
        <f t="shared" si="14"/>
        <v>300</v>
      </c>
      <c r="R55" s="65"/>
      <c r="S55" s="66">
        <f t="shared" si="15"/>
        <v>0.049999999999999996</v>
      </c>
      <c r="T55" s="67"/>
      <c r="U55" s="47">
        <f t="shared" si="6"/>
        <v>0.005833686987387226</v>
      </c>
      <c r="V55" s="48"/>
      <c r="W55" s="49">
        <f t="shared" si="7"/>
        <v>1.7501060962161679</v>
      </c>
      <c r="X55" s="11"/>
      <c r="Y55" s="47">
        <f t="shared" si="8"/>
        <v>0.0075</v>
      </c>
      <c r="Z55" s="48"/>
      <c r="AA55" s="49">
        <f t="shared" si="9"/>
        <v>1.6229166666666668</v>
      </c>
      <c r="AB55" s="4"/>
      <c r="AC55" s="47">
        <f t="shared" si="10"/>
        <v>-0.0016663130126127737</v>
      </c>
      <c r="AD55" s="48"/>
      <c r="AE55" s="49">
        <f t="shared" si="11"/>
        <v>0.12718942954950108</v>
      </c>
    </row>
    <row r="56" spans="1:31" s="33" customFormat="1" ht="9.75">
      <c r="A56" s="115"/>
      <c r="B56" s="116"/>
      <c r="C56" s="117"/>
      <c r="D56" s="118"/>
      <c r="E56" s="119"/>
      <c r="F56" s="120"/>
      <c r="G56" s="121"/>
      <c r="H56" s="122"/>
      <c r="I56" s="119"/>
      <c r="J56" s="120"/>
      <c r="K56" s="121"/>
      <c r="L56" s="115"/>
      <c r="M56" s="119"/>
      <c r="N56" s="120"/>
      <c r="O56" s="121"/>
      <c r="Q56" s="115"/>
      <c r="R56" s="116"/>
      <c r="S56" s="117"/>
      <c r="T56" s="118"/>
      <c r="U56" s="119"/>
      <c r="V56" s="120"/>
      <c r="W56" s="121"/>
      <c r="X56" s="122"/>
      <c r="Y56" s="119"/>
      <c r="Z56" s="120"/>
      <c r="AA56" s="121"/>
      <c r="AB56" s="115"/>
      <c r="AC56" s="119"/>
      <c r="AD56" s="120"/>
      <c r="AE56" s="121"/>
    </row>
    <row r="57" spans="1:31" ht="18">
      <c r="A57" s="4">
        <f>A46+$A$32</f>
        <v>180</v>
      </c>
      <c r="B57" s="65"/>
      <c r="C57" s="66">
        <f aca="true" t="shared" si="24" ref="C57:C66">C46</f>
        <v>0.005</v>
      </c>
      <c r="D57" s="67"/>
      <c r="E57" s="47">
        <f aca="true" t="shared" si="25" ref="E57:E66">(C57/12)/(1-((1-C57/12)^A57))</f>
        <v>0.005765335866181621</v>
      </c>
      <c r="F57" s="48"/>
      <c r="G57" s="49">
        <f aca="true" t="shared" si="26" ref="G57:G66">E57*A57</f>
        <v>1.0377604559126918</v>
      </c>
      <c r="H57" s="11"/>
      <c r="I57" s="47">
        <f aca="true" t="shared" si="27" ref="I57:I66">(1/A57)+(C57/12)</f>
        <v>0.0059722222222222225</v>
      </c>
      <c r="J57" s="48"/>
      <c r="K57" s="49">
        <f aca="true" t="shared" si="28" ref="K57:K66">1+(C57/12)*(A57-1)/2</f>
        <v>1.0372916666666667</v>
      </c>
      <c r="L57" s="4"/>
      <c r="M57" s="47">
        <f aca="true" t="shared" si="29" ref="M57:M66">E57-I57</f>
        <v>-0.0002068863560406014</v>
      </c>
      <c r="N57" s="48"/>
      <c r="O57" s="49">
        <f aca="true" t="shared" si="30" ref="O57:O66">G57-K57</f>
        <v>0.0004687892460251142</v>
      </c>
      <c r="Q57" s="4">
        <f t="shared" si="14"/>
        <v>360</v>
      </c>
      <c r="R57" s="65"/>
      <c r="S57" s="66">
        <f t="shared" si="15"/>
        <v>0.005</v>
      </c>
      <c r="T57" s="67"/>
      <c r="U57" s="47">
        <f t="shared" si="6"/>
        <v>0.0029907398326164906</v>
      </c>
      <c r="V57" s="48"/>
      <c r="W57" s="49">
        <f t="shared" si="7"/>
        <v>1.0766663397419367</v>
      </c>
      <c r="X57" s="11"/>
      <c r="Y57" s="47">
        <f t="shared" si="8"/>
        <v>0.0031944444444444446</v>
      </c>
      <c r="Z57" s="48"/>
      <c r="AA57" s="49">
        <f t="shared" si="9"/>
        <v>1.0747916666666666</v>
      </c>
      <c r="AB57" s="4"/>
      <c r="AC57" s="47">
        <f t="shared" si="10"/>
        <v>-0.00020370461182795405</v>
      </c>
      <c r="AD57" s="48"/>
      <c r="AE57" s="49">
        <f t="shared" si="11"/>
        <v>0.0018746730752701168</v>
      </c>
    </row>
    <row r="58" spans="1:31" ht="18">
      <c r="A58" s="4">
        <f aca="true" t="shared" si="31" ref="A58:A66">A57</f>
        <v>180</v>
      </c>
      <c r="B58" s="65"/>
      <c r="C58" s="66">
        <f t="shared" si="24"/>
        <v>0.01</v>
      </c>
      <c r="D58" s="67"/>
      <c r="E58" s="47">
        <f t="shared" si="25"/>
        <v>0.005980324186086383</v>
      </c>
      <c r="F58" s="48"/>
      <c r="G58" s="49">
        <f t="shared" si="26"/>
        <v>1.076458353495549</v>
      </c>
      <c r="H58" s="11"/>
      <c r="I58" s="47">
        <f t="shared" si="27"/>
        <v>0.006388888888888889</v>
      </c>
      <c r="J58" s="48"/>
      <c r="K58" s="49">
        <f t="shared" si="28"/>
        <v>1.0745833333333334</v>
      </c>
      <c r="L58" s="4"/>
      <c r="M58" s="47">
        <f t="shared" si="29"/>
        <v>-0.00040856470280250645</v>
      </c>
      <c r="N58" s="48"/>
      <c r="O58" s="49">
        <f t="shared" si="30"/>
        <v>0.0018750201622155238</v>
      </c>
      <c r="Q58" s="4">
        <f t="shared" si="14"/>
        <v>360</v>
      </c>
      <c r="R58" s="65"/>
      <c r="S58" s="66">
        <f t="shared" si="15"/>
        <v>0.01</v>
      </c>
      <c r="T58" s="67"/>
      <c r="U58" s="47">
        <f t="shared" si="6"/>
        <v>0.003214097672785935</v>
      </c>
      <c r="V58" s="48"/>
      <c r="W58" s="49">
        <f t="shared" si="7"/>
        <v>1.1570751622029365</v>
      </c>
      <c r="X58" s="11"/>
      <c r="Y58" s="47">
        <f t="shared" si="8"/>
        <v>0.0036111111111111114</v>
      </c>
      <c r="Z58" s="48"/>
      <c r="AA58" s="49">
        <f t="shared" si="9"/>
        <v>1.1495833333333334</v>
      </c>
      <c r="AB58" s="4"/>
      <c r="AC58" s="47">
        <f t="shared" si="10"/>
        <v>-0.0003970134383251764</v>
      </c>
      <c r="AD58" s="48"/>
      <c r="AE58" s="49">
        <f t="shared" si="11"/>
        <v>0.00749182886960309</v>
      </c>
    </row>
    <row r="59" spans="1:31" ht="18">
      <c r="A59" s="4">
        <f t="shared" si="31"/>
        <v>180</v>
      </c>
      <c r="B59" s="65"/>
      <c r="C59" s="66">
        <f t="shared" si="24"/>
        <v>0.015</v>
      </c>
      <c r="D59" s="67"/>
      <c r="E59" s="47">
        <f t="shared" si="25"/>
        <v>0.006200514981514617</v>
      </c>
      <c r="F59" s="48"/>
      <c r="G59" s="49">
        <f t="shared" si="26"/>
        <v>1.116092696672631</v>
      </c>
      <c r="H59" s="11"/>
      <c r="I59" s="47">
        <f t="shared" si="27"/>
        <v>0.006805555555555556</v>
      </c>
      <c r="J59" s="48"/>
      <c r="K59" s="49">
        <f t="shared" si="28"/>
        <v>1.111875</v>
      </c>
      <c r="L59" s="4"/>
      <c r="M59" s="47">
        <f t="shared" si="29"/>
        <v>-0.0006050405740409392</v>
      </c>
      <c r="N59" s="48"/>
      <c r="O59" s="49">
        <f t="shared" si="30"/>
        <v>0.004217696672631055</v>
      </c>
      <c r="Q59" s="4">
        <f t="shared" si="14"/>
        <v>360</v>
      </c>
      <c r="R59" s="65"/>
      <c r="S59" s="66">
        <f t="shared" si="15"/>
        <v>0.015</v>
      </c>
      <c r="T59" s="67"/>
      <c r="U59" s="47">
        <f t="shared" si="6"/>
        <v>0.0034477878871686804</v>
      </c>
      <c r="V59" s="48"/>
      <c r="W59" s="49">
        <f t="shared" si="7"/>
        <v>1.2412036393807249</v>
      </c>
      <c r="X59" s="11"/>
      <c r="Y59" s="47">
        <f t="shared" si="8"/>
        <v>0.004027777777777778</v>
      </c>
      <c r="Z59" s="48"/>
      <c r="AA59" s="49">
        <f t="shared" si="9"/>
        <v>1.224375</v>
      </c>
      <c r="AB59" s="4"/>
      <c r="AC59" s="47">
        <f t="shared" si="10"/>
        <v>-0.0005799898906090973</v>
      </c>
      <c r="AD59" s="48"/>
      <c r="AE59" s="49">
        <f t="shared" si="11"/>
        <v>0.016828639380724875</v>
      </c>
    </row>
    <row r="60" spans="1:31" ht="18">
      <c r="A60" s="4">
        <f t="shared" si="31"/>
        <v>180</v>
      </c>
      <c r="B60" s="65"/>
      <c r="C60" s="66">
        <f t="shared" si="24"/>
        <v>0.02</v>
      </c>
      <c r="D60" s="67"/>
      <c r="E60" s="47">
        <f t="shared" si="25"/>
        <v>0.006425896877326915</v>
      </c>
      <c r="F60" s="48"/>
      <c r="G60" s="49">
        <f t="shared" si="26"/>
        <v>1.1566614379188447</v>
      </c>
      <c r="H60" s="11"/>
      <c r="I60" s="47">
        <f t="shared" si="27"/>
        <v>0.007222222222222223</v>
      </c>
      <c r="J60" s="48"/>
      <c r="K60" s="49">
        <f t="shared" si="28"/>
        <v>1.1491666666666667</v>
      </c>
      <c r="L60" s="4"/>
      <c r="M60" s="47">
        <f t="shared" si="29"/>
        <v>-0.0007963253448953081</v>
      </c>
      <c r="N60" s="48"/>
      <c r="O60" s="49">
        <f t="shared" si="30"/>
        <v>0.007494771252178012</v>
      </c>
      <c r="Q60" s="4">
        <f t="shared" si="14"/>
        <v>360</v>
      </c>
      <c r="R60" s="65"/>
      <c r="S60" s="66">
        <f t="shared" si="15"/>
        <v>0.02</v>
      </c>
      <c r="T60" s="67"/>
      <c r="U60" s="47">
        <f t="shared" si="6"/>
        <v>0.0036917015205296683</v>
      </c>
      <c r="V60" s="48"/>
      <c r="W60" s="49">
        <f t="shared" si="7"/>
        <v>1.3290125473906806</v>
      </c>
      <c r="X60" s="11"/>
      <c r="Y60" s="47">
        <f t="shared" si="8"/>
        <v>0.0044444444444444444</v>
      </c>
      <c r="Z60" s="48"/>
      <c r="AA60" s="49">
        <f t="shared" si="9"/>
        <v>1.2991666666666668</v>
      </c>
      <c r="AB60" s="4"/>
      <c r="AC60" s="47">
        <f t="shared" si="10"/>
        <v>-0.0007527429239147761</v>
      </c>
      <c r="AD60" s="48"/>
      <c r="AE60" s="49">
        <f t="shared" si="11"/>
        <v>0.02984588072401384</v>
      </c>
    </row>
    <row r="61" spans="1:31" ht="18">
      <c r="A61" s="4">
        <f t="shared" si="31"/>
        <v>180</v>
      </c>
      <c r="B61" s="65"/>
      <c r="C61" s="66">
        <f t="shared" si="24"/>
        <v>0.025</v>
      </c>
      <c r="D61" s="67"/>
      <c r="E61" s="47">
        <f t="shared" si="25"/>
        <v>0.00665645269742074</v>
      </c>
      <c r="F61" s="48"/>
      <c r="G61" s="49">
        <f t="shared" si="26"/>
        <v>1.1981614855357332</v>
      </c>
      <c r="H61" s="11"/>
      <c r="I61" s="47">
        <f t="shared" si="27"/>
        <v>0.0076388888888888895</v>
      </c>
      <c r="J61" s="48"/>
      <c r="K61" s="49">
        <f t="shared" si="28"/>
        <v>1.1864583333333334</v>
      </c>
      <c r="L61" s="4"/>
      <c r="M61" s="47">
        <f t="shared" si="29"/>
        <v>-0.0009824361914681492</v>
      </c>
      <c r="N61" s="48"/>
      <c r="O61" s="49">
        <f t="shared" si="30"/>
        <v>0.011703152202399814</v>
      </c>
      <c r="Q61" s="4">
        <f t="shared" si="14"/>
        <v>360</v>
      </c>
      <c r="R61" s="65"/>
      <c r="S61" s="66">
        <f t="shared" si="15"/>
        <v>0.025</v>
      </c>
      <c r="T61" s="67"/>
      <c r="U61" s="47">
        <f t="shared" si="6"/>
        <v>0.003945685754569099</v>
      </c>
      <c r="V61" s="48"/>
      <c r="W61" s="49">
        <f t="shared" si="7"/>
        <v>1.4204468716448757</v>
      </c>
      <c r="X61" s="11"/>
      <c r="Y61" s="47">
        <f t="shared" si="8"/>
        <v>0.004861111111111111</v>
      </c>
      <c r="Z61" s="48"/>
      <c r="AA61" s="49">
        <f t="shared" si="9"/>
        <v>1.3739583333333334</v>
      </c>
      <c r="AB61" s="4"/>
      <c r="AC61" s="47">
        <f t="shared" si="10"/>
        <v>-0.0009154253565420122</v>
      </c>
      <c r="AD61" s="48"/>
      <c r="AE61" s="49">
        <f t="shared" si="11"/>
        <v>0.046488538311542316</v>
      </c>
    </row>
    <row r="62" spans="1:31" ht="18">
      <c r="A62" s="4">
        <f t="shared" si="31"/>
        <v>180</v>
      </c>
      <c r="B62" s="65"/>
      <c r="C62" s="66">
        <f t="shared" si="24"/>
        <v>0.030000000000000002</v>
      </c>
      <c r="D62" s="67"/>
      <c r="E62" s="47">
        <f t="shared" si="25"/>
        <v>0.006892159528259441</v>
      </c>
      <c r="F62" s="48"/>
      <c r="G62" s="49">
        <f t="shared" si="26"/>
        <v>1.2405887150866992</v>
      </c>
      <c r="H62" s="11"/>
      <c r="I62" s="47">
        <f t="shared" si="27"/>
        <v>0.008055555555555555</v>
      </c>
      <c r="J62" s="48"/>
      <c r="K62" s="49">
        <f t="shared" si="28"/>
        <v>1.22375</v>
      </c>
      <c r="L62" s="4"/>
      <c r="M62" s="47">
        <f t="shared" si="29"/>
        <v>-0.0011633960272961147</v>
      </c>
      <c r="N62" s="48"/>
      <c r="O62" s="49">
        <f t="shared" si="30"/>
        <v>0.01683871508669932</v>
      </c>
      <c r="Q62" s="4">
        <f t="shared" si="14"/>
        <v>360</v>
      </c>
      <c r="R62" s="65"/>
      <c r="S62" s="66">
        <f t="shared" si="15"/>
        <v>0.030000000000000002</v>
      </c>
      <c r="T62" s="67"/>
      <c r="U62" s="47">
        <f t="shared" si="6"/>
        <v>0.004209546249539609</v>
      </c>
      <c r="V62" s="48"/>
      <c r="W62" s="49">
        <f t="shared" si="7"/>
        <v>1.5154366498342593</v>
      </c>
      <c r="X62" s="11"/>
      <c r="Y62" s="47">
        <f t="shared" si="8"/>
        <v>0.005277777777777778</v>
      </c>
      <c r="Z62" s="48"/>
      <c r="AA62" s="49">
        <f t="shared" si="9"/>
        <v>1.44875</v>
      </c>
      <c r="AB62" s="4"/>
      <c r="AC62" s="47">
        <f t="shared" si="10"/>
        <v>-0.0010682315282381687</v>
      </c>
      <c r="AD62" s="48"/>
      <c r="AE62" s="49">
        <f t="shared" si="11"/>
        <v>0.06668664983425932</v>
      </c>
    </row>
    <row r="63" spans="1:31" ht="18">
      <c r="A63" s="4">
        <f t="shared" si="31"/>
        <v>180</v>
      </c>
      <c r="B63" s="65"/>
      <c r="C63" s="66">
        <f t="shared" si="24"/>
        <v>0.035</v>
      </c>
      <c r="D63" s="67"/>
      <c r="E63" s="47">
        <f t="shared" si="25"/>
        <v>0.00713298880506369</v>
      </c>
      <c r="F63" s="48"/>
      <c r="G63" s="49">
        <f t="shared" si="26"/>
        <v>1.2839379849114643</v>
      </c>
      <c r="H63" s="11"/>
      <c r="I63" s="47">
        <f t="shared" si="27"/>
        <v>0.008472222222222223</v>
      </c>
      <c r="J63" s="48"/>
      <c r="K63" s="49">
        <f t="shared" si="28"/>
        <v>1.2610416666666666</v>
      </c>
      <c r="L63" s="4"/>
      <c r="M63" s="47">
        <f t="shared" si="29"/>
        <v>-0.001339233417158533</v>
      </c>
      <c r="N63" s="48"/>
      <c r="O63" s="49">
        <f t="shared" si="30"/>
        <v>0.022896318244797653</v>
      </c>
      <c r="Q63" s="4">
        <f t="shared" si="14"/>
        <v>360</v>
      </c>
      <c r="R63" s="65"/>
      <c r="S63" s="66">
        <f t="shared" si="15"/>
        <v>0.035</v>
      </c>
      <c r="T63" s="67"/>
      <c r="U63" s="47">
        <f t="shared" si="6"/>
        <v>0.004483050076487673</v>
      </c>
      <c r="V63" s="48"/>
      <c r="W63" s="49">
        <f t="shared" si="7"/>
        <v>1.613898027535562</v>
      </c>
      <c r="X63" s="11"/>
      <c r="Y63" s="47">
        <f t="shared" si="8"/>
        <v>0.005694444444444445</v>
      </c>
      <c r="Z63" s="48"/>
      <c r="AA63" s="49">
        <f t="shared" si="9"/>
        <v>1.5235416666666666</v>
      </c>
      <c r="AB63" s="4"/>
      <c r="AC63" s="47">
        <f t="shared" si="10"/>
        <v>-0.001211394367956772</v>
      </c>
      <c r="AD63" s="48"/>
      <c r="AE63" s="49">
        <f t="shared" si="11"/>
        <v>0.09035636086889554</v>
      </c>
    </row>
    <row r="64" spans="1:31" ht="18">
      <c r="A64" s="4">
        <f t="shared" si="31"/>
        <v>180</v>
      </c>
      <c r="B64" s="65"/>
      <c r="C64" s="66">
        <f t="shared" si="24"/>
        <v>0.04</v>
      </c>
      <c r="D64" s="67"/>
      <c r="E64" s="47">
        <f t="shared" si="25"/>
        <v>0.007378906420012043</v>
      </c>
      <c r="F64" s="48"/>
      <c r="G64" s="49">
        <f t="shared" si="26"/>
        <v>1.3282031556021676</v>
      </c>
      <c r="H64" s="11"/>
      <c r="I64" s="47">
        <f t="shared" si="27"/>
        <v>0.008888888888888889</v>
      </c>
      <c r="J64" s="48"/>
      <c r="K64" s="49">
        <f t="shared" si="28"/>
        <v>1.2983333333333333</v>
      </c>
      <c r="L64" s="4"/>
      <c r="M64" s="47">
        <f t="shared" si="29"/>
        <v>-0.0015099824688768462</v>
      </c>
      <c r="N64" s="48"/>
      <c r="O64" s="49">
        <f t="shared" si="30"/>
        <v>0.02986982226883428</v>
      </c>
      <c r="Q64" s="4">
        <f t="shared" si="14"/>
        <v>360</v>
      </c>
      <c r="R64" s="65"/>
      <c r="S64" s="66">
        <f t="shared" si="15"/>
        <v>0.04</v>
      </c>
      <c r="T64" s="67"/>
      <c r="U64" s="47">
        <f t="shared" si="6"/>
        <v>0.00476592915444483</v>
      </c>
      <c r="V64" s="48"/>
      <c r="W64" s="49">
        <f t="shared" si="7"/>
        <v>1.7157344956001386</v>
      </c>
      <c r="X64" s="11"/>
      <c r="Y64" s="47">
        <f t="shared" si="8"/>
        <v>0.006111111111111111</v>
      </c>
      <c r="Z64" s="48"/>
      <c r="AA64" s="49">
        <f t="shared" si="9"/>
        <v>1.5983333333333334</v>
      </c>
      <c r="AB64" s="4"/>
      <c r="AC64" s="47">
        <f t="shared" si="10"/>
        <v>-0.0013451819566662818</v>
      </c>
      <c r="AD64" s="48"/>
      <c r="AE64" s="49">
        <f t="shared" si="11"/>
        <v>0.11740116226680519</v>
      </c>
    </row>
    <row r="65" spans="1:31" ht="18">
      <c r="A65" s="4">
        <f t="shared" si="31"/>
        <v>180</v>
      </c>
      <c r="B65" s="65"/>
      <c r="C65" s="66">
        <f t="shared" si="24"/>
        <v>0.045</v>
      </c>
      <c r="D65" s="67"/>
      <c r="E65" s="47">
        <f t="shared" si="25"/>
        <v>0.007629872851636744</v>
      </c>
      <c r="F65" s="48"/>
      <c r="G65" s="49">
        <f t="shared" si="26"/>
        <v>1.373377113294614</v>
      </c>
      <c r="H65" s="11"/>
      <c r="I65" s="47">
        <f t="shared" si="27"/>
        <v>0.009305555555555556</v>
      </c>
      <c r="J65" s="48"/>
      <c r="K65" s="49">
        <f t="shared" si="28"/>
        <v>1.335625</v>
      </c>
      <c r="L65" s="4"/>
      <c r="M65" s="47">
        <f t="shared" si="29"/>
        <v>-0.0016756827039188125</v>
      </c>
      <c r="N65" s="48"/>
      <c r="O65" s="49">
        <f t="shared" si="30"/>
        <v>0.03775211329461392</v>
      </c>
      <c r="Q65" s="4">
        <f t="shared" si="14"/>
        <v>360</v>
      </c>
      <c r="R65" s="65"/>
      <c r="S65" s="66">
        <f t="shared" si="15"/>
        <v>0.045</v>
      </c>
      <c r="T65" s="67"/>
      <c r="U65" s="47">
        <f t="shared" si="6"/>
        <v>0.00505788409517914</v>
      </c>
      <c r="V65" s="48"/>
      <c r="W65" s="49">
        <f t="shared" si="7"/>
        <v>1.8208382742644904</v>
      </c>
      <c r="X65" s="11"/>
      <c r="Y65" s="47">
        <f t="shared" si="8"/>
        <v>0.006527777777777778</v>
      </c>
      <c r="Z65" s="48"/>
      <c r="AA65" s="49">
        <f t="shared" si="9"/>
        <v>1.673125</v>
      </c>
      <c r="AB65" s="4"/>
      <c r="AC65" s="47">
        <f t="shared" si="10"/>
        <v>-0.001469893682598638</v>
      </c>
      <c r="AD65" s="48"/>
      <c r="AE65" s="49">
        <f t="shared" si="11"/>
        <v>0.14771327426449044</v>
      </c>
    </row>
    <row r="66" spans="1:31" ht="18">
      <c r="A66" s="4">
        <f t="shared" si="31"/>
        <v>180</v>
      </c>
      <c r="B66" s="65"/>
      <c r="C66" s="66">
        <f t="shared" si="24"/>
        <v>0.049999999999999996</v>
      </c>
      <c r="D66" s="67"/>
      <c r="E66" s="47">
        <f t="shared" si="25"/>
        <v>0.007885843314452747</v>
      </c>
      <c r="F66" s="48"/>
      <c r="G66" s="49">
        <f t="shared" si="26"/>
        <v>1.4194517966014943</v>
      </c>
      <c r="H66" s="11"/>
      <c r="I66" s="47">
        <f t="shared" si="27"/>
        <v>0.009722222222222222</v>
      </c>
      <c r="J66" s="48"/>
      <c r="K66" s="49">
        <f t="shared" si="28"/>
        <v>1.3729166666666668</v>
      </c>
      <c r="L66" s="4"/>
      <c r="M66" s="47">
        <f t="shared" si="29"/>
        <v>-0.0018363789077694755</v>
      </c>
      <c r="N66" s="48"/>
      <c r="O66" s="49">
        <f t="shared" si="30"/>
        <v>0.04653512993482756</v>
      </c>
      <c r="Q66" s="4">
        <f t="shared" si="14"/>
        <v>360</v>
      </c>
      <c r="R66" s="65"/>
      <c r="S66" s="66">
        <f t="shared" si="15"/>
        <v>0.049999999999999996</v>
      </c>
      <c r="T66" s="67"/>
      <c r="U66" s="47">
        <f t="shared" si="6"/>
        <v>0.005358588350769379</v>
      </c>
      <c r="V66" s="48"/>
      <c r="W66" s="49">
        <f t="shared" si="7"/>
        <v>1.9290918062769764</v>
      </c>
      <c r="X66" s="11"/>
      <c r="Y66" s="47">
        <f t="shared" si="8"/>
        <v>0.006944444444444444</v>
      </c>
      <c r="Z66" s="48"/>
      <c r="AA66" s="49">
        <f t="shared" si="9"/>
        <v>1.7479166666666668</v>
      </c>
      <c r="AB66" s="4"/>
      <c r="AC66" s="47">
        <f t="shared" si="10"/>
        <v>-0.0015858560936750652</v>
      </c>
      <c r="AD66" s="48"/>
      <c r="AE66" s="49">
        <f t="shared" si="11"/>
        <v>0.18117513961030962</v>
      </c>
    </row>
    <row r="67" spans="1:31" s="33" customFormat="1" ht="9.75">
      <c r="A67" s="115"/>
      <c r="B67" s="116"/>
      <c r="C67" s="117"/>
      <c r="D67" s="118"/>
      <c r="E67" s="119"/>
      <c r="F67" s="120"/>
      <c r="G67" s="121"/>
      <c r="H67" s="122"/>
      <c r="I67" s="119"/>
      <c r="J67" s="120"/>
      <c r="K67" s="121"/>
      <c r="L67" s="115"/>
      <c r="M67" s="119"/>
      <c r="N67" s="120"/>
      <c r="O67" s="121"/>
      <c r="Q67" s="115"/>
      <c r="R67" s="116"/>
      <c r="S67" s="117"/>
      <c r="T67" s="118"/>
      <c r="U67" s="119"/>
      <c r="V67" s="120"/>
      <c r="W67" s="121"/>
      <c r="X67" s="122"/>
      <c r="Y67" s="119"/>
      <c r="Z67" s="120"/>
      <c r="AA67" s="121"/>
      <c r="AB67" s="115"/>
      <c r="AC67" s="119"/>
      <c r="AD67" s="120"/>
      <c r="AE67" s="121"/>
    </row>
    <row r="68" spans="1:15" ht="18">
      <c r="A68" s="4">
        <f>A57+$A$32</f>
        <v>240</v>
      </c>
      <c r="B68" s="65"/>
      <c r="C68" s="66">
        <f aca="true" t="shared" si="32" ref="C68:C77">C57</f>
        <v>0.005</v>
      </c>
      <c r="D68" s="67"/>
      <c r="E68" s="47">
        <f aca="true" t="shared" si="33" ref="E68:E77">(C68/12)/(1-((1-C68/12)^A68))</f>
        <v>0.004377604251026042</v>
      </c>
      <c r="F68" s="48"/>
      <c r="G68" s="49">
        <f aca="true" t="shared" si="34" ref="G68:G77">E68*A68</f>
        <v>1.0506250202462502</v>
      </c>
      <c r="H68" s="11"/>
      <c r="I68" s="47">
        <f aca="true" t="shared" si="35" ref="I68:I77">(1/A68)+(C68/12)</f>
        <v>0.004583333333333333</v>
      </c>
      <c r="J68" s="48"/>
      <c r="K68" s="49">
        <f aca="true" t="shared" si="36" ref="K68:K77">1+(C68/12)*(A68-1)/2</f>
        <v>1.0497916666666667</v>
      </c>
      <c r="L68" s="4"/>
      <c r="M68" s="47">
        <f aca="true" t="shared" si="37" ref="M68:M77">E68-I68</f>
        <v>-0.00020572908230729117</v>
      </c>
      <c r="N68" s="48"/>
      <c r="O68" s="49">
        <f aca="true" t="shared" si="38" ref="O68:O77">G68-K68</f>
        <v>0.0008333535795834734</v>
      </c>
    </row>
    <row r="69" spans="1:15" ht="18">
      <c r="A69" s="4">
        <f aca="true" t="shared" si="39" ref="A69:A77">A68</f>
        <v>240</v>
      </c>
      <c r="B69" s="65"/>
      <c r="C69" s="66">
        <f t="shared" si="32"/>
        <v>0.01</v>
      </c>
      <c r="D69" s="67"/>
      <c r="E69" s="47">
        <f t="shared" si="33"/>
        <v>0.004595482398121114</v>
      </c>
      <c r="F69" s="48"/>
      <c r="G69" s="49">
        <f t="shared" si="34"/>
        <v>1.1029157755490673</v>
      </c>
      <c r="H69" s="11"/>
      <c r="I69" s="47">
        <f t="shared" si="35"/>
        <v>0.005</v>
      </c>
      <c r="J69" s="48"/>
      <c r="K69" s="49">
        <f t="shared" si="36"/>
        <v>1.0995833333333334</v>
      </c>
      <c r="L69" s="4"/>
      <c r="M69" s="47">
        <f t="shared" si="37"/>
        <v>-0.0004045176018788862</v>
      </c>
      <c r="N69" s="48"/>
      <c r="O69" s="49">
        <f t="shared" si="38"/>
        <v>0.0033324422157339217</v>
      </c>
    </row>
    <row r="70" spans="1:15" ht="18">
      <c r="A70" s="4">
        <f t="shared" si="39"/>
        <v>240</v>
      </c>
      <c r="B70" s="65"/>
      <c r="C70" s="66">
        <f t="shared" si="32"/>
        <v>0.015</v>
      </c>
      <c r="D70" s="67"/>
      <c r="E70" s="47">
        <f t="shared" si="33"/>
        <v>0.004820284642182943</v>
      </c>
      <c r="F70" s="48"/>
      <c r="G70" s="49">
        <f t="shared" si="34"/>
        <v>1.1568683141239064</v>
      </c>
      <c r="H70" s="11"/>
      <c r="I70" s="47">
        <f t="shared" si="35"/>
        <v>0.005416666666666667</v>
      </c>
      <c r="J70" s="48"/>
      <c r="K70" s="49">
        <f t="shared" si="36"/>
        <v>1.149375</v>
      </c>
      <c r="L70" s="4"/>
      <c r="M70" s="47">
        <f t="shared" si="37"/>
        <v>-0.0005963820244837235</v>
      </c>
      <c r="N70" s="48"/>
      <c r="O70" s="49">
        <f t="shared" si="38"/>
        <v>0.007493314123906414</v>
      </c>
    </row>
    <row r="71" spans="1:15" ht="18">
      <c r="A71" s="4">
        <f t="shared" si="39"/>
        <v>240</v>
      </c>
      <c r="B71" s="65"/>
      <c r="C71" s="66">
        <f t="shared" si="32"/>
        <v>0.02</v>
      </c>
      <c r="D71" s="67"/>
      <c r="E71" s="47">
        <f t="shared" si="33"/>
        <v>0.005051980761053952</v>
      </c>
      <c r="F71" s="48"/>
      <c r="G71" s="49">
        <f t="shared" si="34"/>
        <v>1.2124753826529484</v>
      </c>
      <c r="H71" s="11"/>
      <c r="I71" s="47">
        <f t="shared" si="35"/>
        <v>0.005833333333333334</v>
      </c>
      <c r="J71" s="48"/>
      <c r="K71" s="49">
        <f t="shared" si="36"/>
        <v>1.1991666666666667</v>
      </c>
      <c r="L71" s="4"/>
      <c r="M71" s="47">
        <f t="shared" si="37"/>
        <v>-0.0007813525722793818</v>
      </c>
      <c r="N71" s="48"/>
      <c r="O71" s="49">
        <f t="shared" si="38"/>
        <v>0.013308715986281694</v>
      </c>
    </row>
    <row r="72" spans="1:15" ht="18">
      <c r="A72" s="4">
        <f t="shared" si="39"/>
        <v>240</v>
      </c>
      <c r="B72" s="65"/>
      <c r="C72" s="66">
        <f t="shared" si="32"/>
        <v>0.025</v>
      </c>
      <c r="D72" s="67"/>
      <c r="E72" s="47">
        <f t="shared" si="33"/>
        <v>0.005290526978585073</v>
      </c>
      <c r="F72" s="48"/>
      <c r="G72" s="49">
        <f t="shared" si="34"/>
        <v>1.2697264748604173</v>
      </c>
      <c r="H72" s="11"/>
      <c r="I72" s="47">
        <f t="shared" si="35"/>
        <v>0.00625</v>
      </c>
      <c r="J72" s="48"/>
      <c r="K72" s="49">
        <f t="shared" si="36"/>
        <v>1.2489583333333334</v>
      </c>
      <c r="L72" s="4"/>
      <c r="M72" s="47">
        <f t="shared" si="37"/>
        <v>-0.0009594730214149277</v>
      </c>
      <c r="N72" s="48"/>
      <c r="O72" s="49">
        <f t="shared" si="38"/>
        <v>0.02076814152708395</v>
      </c>
    </row>
    <row r="73" spans="1:15" ht="18">
      <c r="A73" s="4">
        <f t="shared" si="39"/>
        <v>240</v>
      </c>
      <c r="B73" s="65"/>
      <c r="C73" s="66">
        <f t="shared" si="32"/>
        <v>0.030000000000000002</v>
      </c>
      <c r="D73" s="67"/>
      <c r="E73" s="47">
        <f t="shared" si="33"/>
        <v>0.005535866261737283</v>
      </c>
      <c r="F73" s="48"/>
      <c r="G73" s="49">
        <f t="shared" si="34"/>
        <v>1.328607902816948</v>
      </c>
      <c r="H73" s="11"/>
      <c r="I73" s="47">
        <f t="shared" si="35"/>
        <v>0.006666666666666666</v>
      </c>
      <c r="J73" s="48"/>
      <c r="K73" s="49">
        <f t="shared" si="36"/>
        <v>1.29875</v>
      </c>
      <c r="L73" s="4"/>
      <c r="M73" s="47">
        <f t="shared" si="37"/>
        <v>-0.001130800404929383</v>
      </c>
      <c r="N73" s="48"/>
      <c r="O73" s="49">
        <f t="shared" si="38"/>
        <v>0.02985790281694789</v>
      </c>
    </row>
    <row r="74" spans="1:15" ht="18">
      <c r="A74" s="4">
        <f t="shared" si="39"/>
        <v>240</v>
      </c>
      <c r="B74" s="65"/>
      <c r="C74" s="66">
        <f t="shared" si="32"/>
        <v>0.035</v>
      </c>
      <c r="D74" s="67"/>
      <c r="E74" s="47">
        <f t="shared" si="33"/>
        <v>0.0057879287084200625</v>
      </c>
      <c r="F74" s="48"/>
      <c r="G74" s="49">
        <f t="shared" si="34"/>
        <v>1.389102890020815</v>
      </c>
      <c r="H74" s="11"/>
      <c r="I74" s="47">
        <f t="shared" si="35"/>
        <v>0.007083333333333334</v>
      </c>
      <c r="J74" s="48"/>
      <c r="K74" s="49">
        <f t="shared" si="36"/>
        <v>1.3485416666666667</v>
      </c>
      <c r="L74" s="4"/>
      <c r="M74" s="47">
        <f t="shared" si="37"/>
        <v>-0.0012954046249132713</v>
      </c>
      <c r="N74" s="48"/>
      <c r="O74" s="49">
        <f t="shared" si="38"/>
        <v>0.04056122335414836</v>
      </c>
    </row>
    <row r="75" spans="1:15" ht="18">
      <c r="A75" s="4">
        <f t="shared" si="39"/>
        <v>240</v>
      </c>
      <c r="B75" s="65"/>
      <c r="C75" s="66">
        <f t="shared" si="32"/>
        <v>0.04</v>
      </c>
      <c r="D75" s="67"/>
      <c r="E75" s="47">
        <f t="shared" si="33"/>
        <v>0.006046632020872119</v>
      </c>
      <c r="F75" s="48"/>
      <c r="G75" s="49">
        <f t="shared" si="34"/>
        <v>1.4511916850093085</v>
      </c>
      <c r="H75" s="11"/>
      <c r="I75" s="47">
        <f t="shared" si="35"/>
        <v>0.0075</v>
      </c>
      <c r="J75" s="48"/>
      <c r="K75" s="49">
        <f t="shared" si="36"/>
        <v>1.3983333333333334</v>
      </c>
      <c r="L75" s="4"/>
      <c r="M75" s="47">
        <f t="shared" si="37"/>
        <v>-0.0014533679791278809</v>
      </c>
      <c r="N75" s="48"/>
      <c r="O75" s="49">
        <f t="shared" si="38"/>
        <v>0.05285835167597508</v>
      </c>
    </row>
    <row r="76" spans="1:15" ht="18">
      <c r="A76" s="4">
        <f t="shared" si="39"/>
        <v>240</v>
      </c>
      <c r="B76" s="65"/>
      <c r="C76" s="66">
        <f t="shared" si="32"/>
        <v>0.045</v>
      </c>
      <c r="D76" s="67"/>
      <c r="E76" s="47">
        <f t="shared" si="33"/>
        <v>0.006311882058305068</v>
      </c>
      <c r="F76" s="48"/>
      <c r="G76" s="49">
        <f t="shared" si="34"/>
        <v>1.5148516939932162</v>
      </c>
      <c r="H76" s="11"/>
      <c r="I76" s="47">
        <f t="shared" si="35"/>
        <v>0.007916666666666666</v>
      </c>
      <c r="J76" s="48"/>
      <c r="K76" s="49">
        <f t="shared" si="36"/>
        <v>1.448125</v>
      </c>
      <c r="L76" s="4"/>
      <c r="M76" s="47">
        <f t="shared" si="37"/>
        <v>-0.0016047846083615978</v>
      </c>
      <c r="N76" s="48"/>
      <c r="O76" s="49">
        <f t="shared" si="38"/>
        <v>0.06672669399321607</v>
      </c>
    </row>
    <row r="77" spans="1:15" ht="18">
      <c r="A77" s="4">
        <f t="shared" si="39"/>
        <v>240</v>
      </c>
      <c r="B77" s="65"/>
      <c r="C77" s="66">
        <f t="shared" si="32"/>
        <v>0.049999999999999996</v>
      </c>
      <c r="D77" s="67"/>
      <c r="E77" s="47">
        <f t="shared" si="33"/>
        <v>0.006583573461581912</v>
      </c>
      <c r="F77" s="48"/>
      <c r="G77" s="49">
        <f t="shared" si="34"/>
        <v>1.580057630779659</v>
      </c>
      <c r="H77" s="11"/>
      <c r="I77" s="47">
        <f t="shared" si="35"/>
        <v>0.008333333333333333</v>
      </c>
      <c r="J77" s="48"/>
      <c r="K77" s="49">
        <f t="shared" si="36"/>
        <v>1.4979166666666668</v>
      </c>
      <c r="L77" s="4"/>
      <c r="M77" s="47">
        <f t="shared" si="37"/>
        <v>-0.001749759871751421</v>
      </c>
      <c r="N77" s="48"/>
      <c r="O77" s="49">
        <f t="shared" si="38"/>
        <v>0.08214096411299221</v>
      </c>
    </row>
    <row r="78" spans="1:15" s="33" customFormat="1" ht="9.75">
      <c r="A78" s="115"/>
      <c r="B78" s="116"/>
      <c r="C78" s="117"/>
      <c r="D78" s="118"/>
      <c r="E78" s="119"/>
      <c r="F78" s="120"/>
      <c r="G78" s="121"/>
      <c r="H78" s="122"/>
      <c r="I78" s="119"/>
      <c r="J78" s="120"/>
      <c r="K78" s="121"/>
      <c r="L78" s="115"/>
      <c r="M78" s="119"/>
      <c r="N78" s="120"/>
      <c r="O78" s="121"/>
    </row>
    <row r="79" spans="1:15" ht="18">
      <c r="A79" s="4">
        <f>A68+$A$32</f>
        <v>300</v>
      </c>
      <c r="B79" s="65"/>
      <c r="C79" s="66">
        <f aca="true" t="shared" si="40" ref="C79:C88">C68</f>
        <v>0.005</v>
      </c>
      <c r="D79" s="67"/>
      <c r="E79" s="47">
        <f aca="true" t="shared" si="41" ref="E79:E88">(C79/12)/(1-((1-C79/12)^A79))</f>
        <v>0.0035453122256742507</v>
      </c>
      <c r="F79" s="48"/>
      <c r="G79" s="49">
        <f aca="true" t="shared" si="42" ref="G79:G88">E79*A79</f>
        <v>1.0635936677022753</v>
      </c>
      <c r="H79" s="11"/>
      <c r="I79" s="47">
        <f aca="true" t="shared" si="43" ref="I79:I88">(1/A79)+(C79/12)</f>
        <v>0.0037500000000000003</v>
      </c>
      <c r="J79" s="48"/>
      <c r="K79" s="49">
        <f aca="true" t="shared" si="44" ref="K79:K88">1+(C79/12)*(A79-1)/2</f>
        <v>1.0622916666666666</v>
      </c>
      <c r="L79" s="4"/>
      <c r="M79" s="47">
        <f aca="true" t="shared" si="45" ref="M79:M88">E79-I79</f>
        <v>-0.00020468777432574962</v>
      </c>
      <c r="N79" s="48"/>
      <c r="O79" s="49">
        <f aca="true" t="shared" si="46" ref="O79:O88">G79-K79</f>
        <v>0.0013020010356086242</v>
      </c>
    </row>
    <row r="80" spans="1:15" ht="18">
      <c r="A80" s="4">
        <f aca="true" t="shared" si="47" ref="A80:A88">A79</f>
        <v>300</v>
      </c>
      <c r="B80" s="65"/>
      <c r="C80" s="66">
        <f t="shared" si="40"/>
        <v>0.01</v>
      </c>
      <c r="D80" s="67"/>
      <c r="E80" s="47">
        <f t="shared" si="41"/>
        <v>0.0037659611868650416</v>
      </c>
      <c r="F80" s="48"/>
      <c r="G80" s="49">
        <f t="shared" si="42"/>
        <v>1.1297883560595126</v>
      </c>
      <c r="H80" s="11"/>
      <c r="I80" s="47">
        <f t="shared" si="43"/>
        <v>0.004166666666666667</v>
      </c>
      <c r="J80" s="48"/>
      <c r="K80" s="49">
        <f t="shared" si="44"/>
        <v>1.1245833333333333</v>
      </c>
      <c r="L80" s="4"/>
      <c r="M80" s="47">
        <f t="shared" si="45"/>
        <v>-0.000400705479801625</v>
      </c>
      <c r="N80" s="48"/>
      <c r="O80" s="49">
        <f t="shared" si="46"/>
        <v>0.005205022726179287</v>
      </c>
    </row>
    <row r="81" spans="1:15" ht="18">
      <c r="A81" s="4">
        <f t="shared" si="47"/>
        <v>300</v>
      </c>
      <c r="B81" s="65"/>
      <c r="C81" s="66">
        <f t="shared" si="40"/>
        <v>0.015</v>
      </c>
      <c r="D81" s="67"/>
      <c r="E81" s="47">
        <f t="shared" si="41"/>
        <v>0.003995245081900635</v>
      </c>
      <c r="F81" s="48"/>
      <c r="G81" s="49">
        <f t="shared" si="42"/>
        <v>1.1985735245701905</v>
      </c>
      <c r="H81" s="11"/>
      <c r="I81" s="47">
        <f t="shared" si="43"/>
        <v>0.004583333333333333</v>
      </c>
      <c r="J81" s="48"/>
      <c r="K81" s="49">
        <f t="shared" si="44"/>
        <v>1.1868750000000001</v>
      </c>
      <c r="L81" s="4"/>
      <c r="M81" s="47">
        <f t="shared" si="45"/>
        <v>-0.0005880882514326981</v>
      </c>
      <c r="N81" s="48"/>
      <c r="O81" s="49">
        <f t="shared" si="46"/>
        <v>0.011698524570190383</v>
      </c>
    </row>
    <row r="82" spans="1:15" ht="18">
      <c r="A82" s="4">
        <f t="shared" si="47"/>
        <v>300</v>
      </c>
      <c r="B82" s="65"/>
      <c r="C82" s="66">
        <f t="shared" si="40"/>
        <v>0.02</v>
      </c>
      <c r="D82" s="67"/>
      <c r="E82" s="47">
        <f t="shared" si="41"/>
        <v>0.004233102137964596</v>
      </c>
      <c r="F82" s="48"/>
      <c r="G82" s="49">
        <f t="shared" si="42"/>
        <v>1.269930641389379</v>
      </c>
      <c r="H82" s="11"/>
      <c r="I82" s="47">
        <f t="shared" si="43"/>
        <v>0.005</v>
      </c>
      <c r="J82" s="48"/>
      <c r="K82" s="49">
        <f t="shared" si="44"/>
        <v>1.2491666666666668</v>
      </c>
      <c r="L82" s="4"/>
      <c r="M82" s="47">
        <f t="shared" si="45"/>
        <v>-0.0007668978620354039</v>
      </c>
      <c r="N82" s="48"/>
      <c r="O82" s="49">
        <f t="shared" si="46"/>
        <v>0.020763974722712186</v>
      </c>
    </row>
    <row r="83" spans="1:15" ht="18">
      <c r="A83" s="4">
        <f t="shared" si="47"/>
        <v>300</v>
      </c>
      <c r="B83" s="65"/>
      <c r="C83" s="66">
        <f t="shared" si="40"/>
        <v>0.025</v>
      </c>
      <c r="D83" s="67"/>
      <c r="E83" s="47">
        <f t="shared" si="41"/>
        <v>0.004479444602768048</v>
      </c>
      <c r="F83" s="48"/>
      <c r="G83" s="49">
        <f t="shared" si="42"/>
        <v>1.3438333808304144</v>
      </c>
      <c r="H83" s="11"/>
      <c r="I83" s="47">
        <f t="shared" si="43"/>
        <v>0.005416666666666667</v>
      </c>
      <c r="J83" s="48"/>
      <c r="K83" s="49">
        <f t="shared" si="44"/>
        <v>1.3114583333333334</v>
      </c>
      <c r="L83" s="4"/>
      <c r="M83" s="47">
        <f t="shared" si="45"/>
        <v>-0.0009372220638986187</v>
      </c>
      <c r="N83" s="48"/>
      <c r="O83" s="49">
        <f t="shared" si="46"/>
        <v>0.03237504749708098</v>
      </c>
    </row>
    <row r="84" spans="1:15" ht="18">
      <c r="A84" s="4">
        <f t="shared" si="47"/>
        <v>300</v>
      </c>
      <c r="B84" s="65"/>
      <c r="C84" s="66">
        <f t="shared" si="40"/>
        <v>0.030000000000000002</v>
      </c>
      <c r="D84" s="67"/>
      <c r="E84" s="47">
        <f t="shared" si="41"/>
        <v>0.004734159681202612</v>
      </c>
      <c r="F84" s="48"/>
      <c r="G84" s="49">
        <f t="shared" si="42"/>
        <v>1.4202479043607834</v>
      </c>
      <c r="H84" s="11"/>
      <c r="I84" s="47">
        <f t="shared" si="43"/>
        <v>0.005833333333333334</v>
      </c>
      <c r="J84" s="48"/>
      <c r="K84" s="49">
        <f t="shared" si="44"/>
        <v>1.37375</v>
      </c>
      <c r="L84" s="4"/>
      <c r="M84" s="47">
        <f t="shared" si="45"/>
        <v>-0.001099173652130722</v>
      </c>
      <c r="N84" s="48"/>
      <c r="O84" s="49">
        <f t="shared" si="46"/>
        <v>0.04649790436078338</v>
      </c>
    </row>
    <row r="85" spans="1:15" ht="18">
      <c r="A85" s="4">
        <f t="shared" si="47"/>
        <v>300</v>
      </c>
      <c r="B85" s="65"/>
      <c r="C85" s="66">
        <f t="shared" si="40"/>
        <v>0.035</v>
      </c>
      <c r="D85" s="67"/>
      <c r="E85" s="47">
        <f t="shared" si="41"/>
        <v>0.004997110730708568</v>
      </c>
      <c r="F85" s="48"/>
      <c r="G85" s="49">
        <f t="shared" si="42"/>
        <v>1.4991332192125704</v>
      </c>
      <c r="H85" s="11"/>
      <c r="I85" s="47">
        <f t="shared" si="43"/>
        <v>0.00625</v>
      </c>
      <c r="J85" s="48"/>
      <c r="K85" s="49">
        <f t="shared" si="44"/>
        <v>1.4360416666666667</v>
      </c>
      <c r="L85" s="4"/>
      <c r="M85" s="47">
        <f t="shared" si="45"/>
        <v>-0.0012528892692914321</v>
      </c>
      <c r="N85" s="48"/>
      <c r="O85" s="49">
        <f t="shared" si="46"/>
        <v>0.0630915525459037</v>
      </c>
    </row>
    <row r="86" spans="1:15" ht="18">
      <c r="A86" s="4">
        <f t="shared" si="47"/>
        <v>300</v>
      </c>
      <c r="B86" s="65"/>
      <c r="C86" s="66">
        <f t="shared" si="40"/>
        <v>0.04</v>
      </c>
      <c r="D86" s="67"/>
      <c r="E86" s="47">
        <f t="shared" si="41"/>
        <v>0.005268138690633498</v>
      </c>
      <c r="F86" s="48"/>
      <c r="G86" s="49">
        <f t="shared" si="42"/>
        <v>1.5804416071900493</v>
      </c>
      <c r="H86" s="11"/>
      <c r="I86" s="47">
        <f t="shared" si="43"/>
        <v>0.006666666666666667</v>
      </c>
      <c r="J86" s="48"/>
      <c r="K86" s="49">
        <f t="shared" si="44"/>
        <v>1.4983333333333333</v>
      </c>
      <c r="L86" s="4"/>
      <c r="M86" s="47">
        <f t="shared" si="45"/>
        <v>-0.0013985279760331693</v>
      </c>
      <c r="N86" s="48"/>
      <c r="O86" s="49">
        <f t="shared" si="46"/>
        <v>0.08210827385671604</v>
      </c>
    </row>
    <row r="87" spans="1:15" ht="18">
      <c r="A87" s="4">
        <f t="shared" si="47"/>
        <v>300</v>
      </c>
      <c r="B87" s="65"/>
      <c r="C87" s="66">
        <f t="shared" si="40"/>
        <v>0.045</v>
      </c>
      <c r="D87" s="67"/>
      <c r="E87" s="47">
        <f t="shared" si="41"/>
        <v>0.005547063716577776</v>
      </c>
      <c r="F87" s="48"/>
      <c r="G87" s="49">
        <f t="shared" si="42"/>
        <v>1.6641191149733328</v>
      </c>
      <c r="H87" s="11"/>
      <c r="I87" s="47">
        <f t="shared" si="43"/>
        <v>0.007083333333333334</v>
      </c>
      <c r="J87" s="48"/>
      <c r="K87" s="49">
        <f t="shared" si="44"/>
        <v>1.560625</v>
      </c>
      <c r="L87" s="4"/>
      <c r="M87" s="47">
        <f t="shared" si="45"/>
        <v>-0.001536269616755558</v>
      </c>
      <c r="N87" s="48"/>
      <c r="O87" s="49">
        <f t="shared" si="46"/>
        <v>0.10349411497333283</v>
      </c>
    </row>
    <row r="88" spans="1:15" ht="18">
      <c r="A88" s="4">
        <f t="shared" si="47"/>
        <v>300</v>
      </c>
      <c r="B88" s="65"/>
      <c r="C88" s="66">
        <f t="shared" si="40"/>
        <v>0.049999999999999996</v>
      </c>
      <c r="D88" s="67"/>
      <c r="E88" s="47">
        <f t="shared" si="41"/>
        <v>0.005833686987387226</v>
      </c>
      <c r="F88" s="48"/>
      <c r="G88" s="49">
        <f t="shared" si="42"/>
        <v>1.7501060962161679</v>
      </c>
      <c r="H88" s="11"/>
      <c r="I88" s="47">
        <f t="shared" si="43"/>
        <v>0.0075</v>
      </c>
      <c r="J88" s="48"/>
      <c r="K88" s="49">
        <f t="shared" si="44"/>
        <v>1.6229166666666668</v>
      </c>
      <c r="L88" s="4"/>
      <c r="M88" s="47">
        <f t="shared" si="45"/>
        <v>-0.0016663130126127737</v>
      </c>
      <c r="N88" s="48"/>
      <c r="O88" s="49">
        <f t="shared" si="46"/>
        <v>0.12718942954950108</v>
      </c>
    </row>
    <row r="89" spans="1:15" s="33" customFormat="1" ht="9.75">
      <c r="A89" s="115"/>
      <c r="B89" s="116"/>
      <c r="C89" s="117"/>
      <c r="D89" s="118"/>
      <c r="E89" s="119"/>
      <c r="F89" s="120"/>
      <c r="G89" s="121"/>
      <c r="H89" s="122"/>
      <c r="I89" s="119"/>
      <c r="J89" s="120"/>
      <c r="K89" s="121"/>
      <c r="L89" s="115"/>
      <c r="M89" s="119"/>
      <c r="N89" s="120"/>
      <c r="O89" s="121"/>
    </row>
    <row r="90" spans="1:15" ht="18">
      <c r="A90" s="4">
        <f>A79+$A$32</f>
        <v>360</v>
      </c>
      <c r="B90" s="65"/>
      <c r="C90" s="66">
        <f aca="true" t="shared" si="48" ref="C90:C99">C79</f>
        <v>0.005</v>
      </c>
      <c r="D90" s="67"/>
      <c r="E90" s="47">
        <f aca="true" t="shared" si="49" ref="E90:E99">(C90/12)/(1-((1-C90/12)^A90))</f>
        <v>0.0029907398326164906</v>
      </c>
      <c r="F90" s="48"/>
      <c r="G90" s="49">
        <f aca="true" t="shared" si="50" ref="G90:G99">E90*A90</f>
        <v>1.0766663397419367</v>
      </c>
      <c r="H90" s="11"/>
      <c r="I90" s="47">
        <f aca="true" t="shared" si="51" ref="I90:I99">(1/A90)+(C90/12)</f>
        <v>0.0031944444444444446</v>
      </c>
      <c r="J90" s="48"/>
      <c r="K90" s="49">
        <f aca="true" t="shared" si="52" ref="K90:K99">1+(C90/12)*(A90-1)/2</f>
        <v>1.0747916666666666</v>
      </c>
      <c r="L90" s="4"/>
      <c r="M90" s="47">
        <f aca="true" t="shared" si="53" ref="M90:M99">E90-I90</f>
        <v>-0.00020370461182795405</v>
      </c>
      <c r="N90" s="48"/>
      <c r="O90" s="49">
        <f aca="true" t="shared" si="54" ref="O90:O99">G90-K90</f>
        <v>0.0018746730752701168</v>
      </c>
    </row>
    <row r="91" spans="1:15" ht="18">
      <c r="A91" s="4">
        <f aca="true" t="shared" si="55" ref="A91:A99">A90</f>
        <v>360</v>
      </c>
      <c r="B91" s="65"/>
      <c r="C91" s="66">
        <f t="shared" si="48"/>
        <v>0.01</v>
      </c>
      <c r="D91" s="67"/>
      <c r="E91" s="47">
        <f t="shared" si="49"/>
        <v>0.003214097672785935</v>
      </c>
      <c r="F91" s="48"/>
      <c r="G91" s="49">
        <f t="shared" si="50"/>
        <v>1.1570751622029365</v>
      </c>
      <c r="H91" s="11"/>
      <c r="I91" s="47">
        <f t="shared" si="51"/>
        <v>0.0036111111111111114</v>
      </c>
      <c r="J91" s="48"/>
      <c r="K91" s="49">
        <f t="shared" si="52"/>
        <v>1.1495833333333334</v>
      </c>
      <c r="L91" s="4"/>
      <c r="M91" s="47">
        <f t="shared" si="53"/>
        <v>-0.0003970134383251764</v>
      </c>
      <c r="N91" s="48"/>
      <c r="O91" s="49">
        <f t="shared" si="54"/>
        <v>0.00749182886960309</v>
      </c>
    </row>
    <row r="92" spans="1:15" ht="18">
      <c r="A92" s="4">
        <f t="shared" si="55"/>
        <v>360</v>
      </c>
      <c r="B92" s="65"/>
      <c r="C92" s="66">
        <f t="shared" si="48"/>
        <v>0.015</v>
      </c>
      <c r="D92" s="67"/>
      <c r="E92" s="47">
        <f t="shared" si="49"/>
        <v>0.0034477878871686804</v>
      </c>
      <c r="F92" s="48"/>
      <c r="G92" s="49">
        <f t="shared" si="50"/>
        <v>1.2412036393807249</v>
      </c>
      <c r="H92" s="11"/>
      <c r="I92" s="47">
        <f t="shared" si="51"/>
        <v>0.004027777777777778</v>
      </c>
      <c r="J92" s="48"/>
      <c r="K92" s="49">
        <f t="shared" si="52"/>
        <v>1.224375</v>
      </c>
      <c r="L92" s="4"/>
      <c r="M92" s="47">
        <f t="shared" si="53"/>
        <v>-0.0005799898906090973</v>
      </c>
      <c r="N92" s="48"/>
      <c r="O92" s="49">
        <f t="shared" si="54"/>
        <v>0.016828639380724875</v>
      </c>
    </row>
    <row r="93" spans="1:15" ht="18">
      <c r="A93" s="4">
        <f t="shared" si="55"/>
        <v>360</v>
      </c>
      <c r="B93" s="65"/>
      <c r="C93" s="66">
        <f t="shared" si="48"/>
        <v>0.02</v>
      </c>
      <c r="D93" s="67"/>
      <c r="E93" s="47">
        <f t="shared" si="49"/>
        <v>0.0036917015205296683</v>
      </c>
      <c r="F93" s="48"/>
      <c r="G93" s="49">
        <f t="shared" si="50"/>
        <v>1.3290125473906806</v>
      </c>
      <c r="H93" s="11"/>
      <c r="I93" s="47">
        <f t="shared" si="51"/>
        <v>0.0044444444444444444</v>
      </c>
      <c r="J93" s="48"/>
      <c r="K93" s="49">
        <f t="shared" si="52"/>
        <v>1.2991666666666668</v>
      </c>
      <c r="L93" s="4"/>
      <c r="M93" s="47">
        <f t="shared" si="53"/>
        <v>-0.0007527429239147761</v>
      </c>
      <c r="N93" s="48"/>
      <c r="O93" s="49">
        <f t="shared" si="54"/>
        <v>0.02984588072401384</v>
      </c>
    </row>
    <row r="94" spans="1:15" ht="18">
      <c r="A94" s="4">
        <f t="shared" si="55"/>
        <v>360</v>
      </c>
      <c r="B94" s="65"/>
      <c r="C94" s="66">
        <f t="shared" si="48"/>
        <v>0.025</v>
      </c>
      <c r="D94" s="67"/>
      <c r="E94" s="47">
        <f t="shared" si="49"/>
        <v>0.003945685754569099</v>
      </c>
      <c r="F94" s="48"/>
      <c r="G94" s="49">
        <f t="shared" si="50"/>
        <v>1.4204468716448757</v>
      </c>
      <c r="H94" s="11"/>
      <c r="I94" s="47">
        <f t="shared" si="51"/>
        <v>0.004861111111111111</v>
      </c>
      <c r="J94" s="48"/>
      <c r="K94" s="49">
        <f t="shared" si="52"/>
        <v>1.3739583333333334</v>
      </c>
      <c r="L94" s="4"/>
      <c r="M94" s="47">
        <f t="shared" si="53"/>
        <v>-0.0009154253565420122</v>
      </c>
      <c r="N94" s="48"/>
      <c r="O94" s="49">
        <f t="shared" si="54"/>
        <v>0.046488538311542316</v>
      </c>
    </row>
    <row r="95" spans="1:15" ht="18">
      <c r="A95" s="4">
        <f t="shared" si="55"/>
        <v>360</v>
      </c>
      <c r="B95" s="65"/>
      <c r="C95" s="66">
        <f t="shared" si="48"/>
        <v>0.030000000000000002</v>
      </c>
      <c r="D95" s="67"/>
      <c r="E95" s="47">
        <f t="shared" si="49"/>
        <v>0.004209546249539609</v>
      </c>
      <c r="F95" s="48"/>
      <c r="G95" s="49">
        <f t="shared" si="50"/>
        <v>1.5154366498342593</v>
      </c>
      <c r="H95" s="11"/>
      <c r="I95" s="47">
        <f t="shared" si="51"/>
        <v>0.005277777777777778</v>
      </c>
      <c r="J95" s="48"/>
      <c r="K95" s="49">
        <f t="shared" si="52"/>
        <v>1.44875</v>
      </c>
      <c r="L95" s="4"/>
      <c r="M95" s="47">
        <f t="shared" si="53"/>
        <v>-0.0010682315282381687</v>
      </c>
      <c r="N95" s="48"/>
      <c r="O95" s="49">
        <f t="shared" si="54"/>
        <v>0.06668664983425932</v>
      </c>
    </row>
    <row r="96" spans="1:15" ht="18">
      <c r="A96" s="4">
        <f t="shared" si="55"/>
        <v>360</v>
      </c>
      <c r="B96" s="65"/>
      <c r="C96" s="66">
        <f t="shared" si="48"/>
        <v>0.035</v>
      </c>
      <c r="D96" s="67"/>
      <c r="E96" s="47">
        <f t="shared" si="49"/>
        <v>0.004483050076487673</v>
      </c>
      <c r="F96" s="48"/>
      <c r="G96" s="49">
        <f t="shared" si="50"/>
        <v>1.613898027535562</v>
      </c>
      <c r="H96" s="11"/>
      <c r="I96" s="47">
        <f t="shared" si="51"/>
        <v>0.005694444444444445</v>
      </c>
      <c r="J96" s="48"/>
      <c r="K96" s="49">
        <f t="shared" si="52"/>
        <v>1.5235416666666666</v>
      </c>
      <c r="L96" s="4"/>
      <c r="M96" s="47">
        <f t="shared" si="53"/>
        <v>-0.001211394367956772</v>
      </c>
      <c r="N96" s="48"/>
      <c r="O96" s="49">
        <f t="shared" si="54"/>
        <v>0.09035636086889554</v>
      </c>
    </row>
    <row r="97" spans="1:15" ht="18">
      <c r="A97" s="4">
        <f t="shared" si="55"/>
        <v>360</v>
      </c>
      <c r="B97" s="65"/>
      <c r="C97" s="66">
        <f t="shared" si="48"/>
        <v>0.04</v>
      </c>
      <c r="D97" s="67"/>
      <c r="E97" s="47">
        <f t="shared" si="49"/>
        <v>0.00476592915444483</v>
      </c>
      <c r="F97" s="48"/>
      <c r="G97" s="49">
        <f t="shared" si="50"/>
        <v>1.7157344956001386</v>
      </c>
      <c r="H97" s="11"/>
      <c r="I97" s="47">
        <f t="shared" si="51"/>
        <v>0.006111111111111111</v>
      </c>
      <c r="J97" s="48"/>
      <c r="K97" s="49">
        <f t="shared" si="52"/>
        <v>1.5983333333333334</v>
      </c>
      <c r="L97" s="4"/>
      <c r="M97" s="47">
        <f t="shared" si="53"/>
        <v>-0.0013451819566662818</v>
      </c>
      <c r="N97" s="48"/>
      <c r="O97" s="49">
        <f t="shared" si="54"/>
        <v>0.11740116226680519</v>
      </c>
    </row>
    <row r="98" spans="1:15" ht="18">
      <c r="A98" s="4">
        <f t="shared" si="55"/>
        <v>360</v>
      </c>
      <c r="B98" s="65"/>
      <c r="C98" s="66">
        <f t="shared" si="48"/>
        <v>0.045</v>
      </c>
      <c r="D98" s="67"/>
      <c r="E98" s="47">
        <f t="shared" si="49"/>
        <v>0.00505788409517914</v>
      </c>
      <c r="F98" s="48"/>
      <c r="G98" s="49">
        <f t="shared" si="50"/>
        <v>1.8208382742644904</v>
      </c>
      <c r="H98" s="11"/>
      <c r="I98" s="47">
        <f t="shared" si="51"/>
        <v>0.006527777777777778</v>
      </c>
      <c r="J98" s="48"/>
      <c r="K98" s="49">
        <f t="shared" si="52"/>
        <v>1.673125</v>
      </c>
      <c r="L98" s="4"/>
      <c r="M98" s="47">
        <f t="shared" si="53"/>
        <v>-0.001469893682598638</v>
      </c>
      <c r="N98" s="48"/>
      <c r="O98" s="49">
        <f t="shared" si="54"/>
        <v>0.14771327426449044</v>
      </c>
    </row>
    <row r="99" spans="1:15" ht="18">
      <c r="A99" s="4">
        <f t="shared" si="55"/>
        <v>360</v>
      </c>
      <c r="B99" s="65"/>
      <c r="C99" s="66">
        <f t="shared" si="48"/>
        <v>0.049999999999999996</v>
      </c>
      <c r="D99" s="67"/>
      <c r="E99" s="47">
        <f t="shared" si="49"/>
        <v>0.005358588350769379</v>
      </c>
      <c r="F99" s="48"/>
      <c r="G99" s="49">
        <f t="shared" si="50"/>
        <v>1.9290918062769764</v>
      </c>
      <c r="H99" s="11"/>
      <c r="I99" s="47">
        <f t="shared" si="51"/>
        <v>0.006944444444444444</v>
      </c>
      <c r="J99" s="48"/>
      <c r="K99" s="49">
        <f t="shared" si="52"/>
        <v>1.7479166666666668</v>
      </c>
      <c r="L99" s="4"/>
      <c r="M99" s="47">
        <f t="shared" si="53"/>
        <v>-0.0015858560936750652</v>
      </c>
      <c r="N99" s="48"/>
      <c r="O99" s="49">
        <f t="shared" si="54"/>
        <v>0.18117513961030962</v>
      </c>
    </row>
    <row r="100" spans="1:15" s="33" customFormat="1" ht="9.75">
      <c r="A100" s="115"/>
      <c r="B100" s="116"/>
      <c r="C100" s="117"/>
      <c r="D100" s="118"/>
      <c r="E100" s="119"/>
      <c r="F100" s="120"/>
      <c r="G100" s="121"/>
      <c r="H100" s="122"/>
      <c r="I100" s="119"/>
      <c r="J100" s="120"/>
      <c r="K100" s="121"/>
      <c r="L100" s="115"/>
      <c r="M100" s="119"/>
      <c r="N100" s="120"/>
      <c r="O100" s="121"/>
    </row>
    <row r="101" spans="1:15" ht="18">
      <c r="A101" s="4">
        <f>A90+$A$32</f>
        <v>420</v>
      </c>
      <c r="B101" s="65"/>
      <c r="C101" s="66">
        <f aca="true" t="shared" si="56" ref="C101:C110">C90</f>
        <v>0.005</v>
      </c>
      <c r="D101" s="67"/>
      <c r="E101" s="47">
        <f aca="true" t="shared" si="57" ref="E101:E110">(C101/12)/(1-((1-C101/12)^A101))</f>
        <v>0.0025948642020737936</v>
      </c>
      <c r="F101" s="48"/>
      <c r="G101" s="49">
        <f aca="true" t="shared" si="58" ref="G101:G110">E101*A101</f>
        <v>1.0898429648709933</v>
      </c>
      <c r="H101" s="11"/>
      <c r="I101" s="47">
        <f aca="true" t="shared" si="59" ref="I101:I110">(1/A101)+(C101/12)</f>
        <v>0.002797619047619048</v>
      </c>
      <c r="J101" s="48"/>
      <c r="K101" s="49">
        <f aca="true" t="shared" si="60" ref="K101:K110">1+(C101/12)*(A101-1)/2</f>
        <v>1.0872916666666668</v>
      </c>
      <c r="L101" s="4"/>
      <c r="M101" s="47">
        <f aca="true" t="shared" si="61" ref="M101:M110">E101-I101</f>
        <v>-0.00020275484554525434</v>
      </c>
      <c r="N101" s="48"/>
      <c r="O101" s="49">
        <f aca="true" t="shared" si="62" ref="O101:O110">G101-K101</f>
        <v>0.0025512982043265353</v>
      </c>
    </row>
    <row r="102" spans="1:15" ht="18">
      <c r="A102" s="4">
        <f aca="true" t="shared" si="63" ref="A102:A110">A101</f>
        <v>420</v>
      </c>
      <c r="B102" s="65"/>
      <c r="C102" s="66">
        <f t="shared" si="56"/>
        <v>0.01</v>
      </c>
      <c r="D102" s="67"/>
      <c r="E102" s="47">
        <f t="shared" si="57"/>
        <v>0.0028208929934451735</v>
      </c>
      <c r="F102" s="48"/>
      <c r="G102" s="49">
        <f t="shared" si="58"/>
        <v>1.1847750572469729</v>
      </c>
      <c r="H102" s="11"/>
      <c r="I102" s="47">
        <f t="shared" si="59"/>
        <v>0.0032142857142857147</v>
      </c>
      <c r="J102" s="48"/>
      <c r="K102" s="49">
        <f t="shared" si="60"/>
        <v>1.1745833333333333</v>
      </c>
      <c r="L102" s="4"/>
      <c r="M102" s="47">
        <f t="shared" si="61"/>
        <v>-0.0003933927208405411</v>
      </c>
      <c r="N102" s="48"/>
      <c r="O102" s="49">
        <f t="shared" si="62"/>
        <v>0.010191723913639539</v>
      </c>
    </row>
    <row r="103" spans="1:15" ht="18">
      <c r="A103" s="4">
        <f t="shared" si="63"/>
        <v>420</v>
      </c>
      <c r="B103" s="65"/>
      <c r="C103" s="66">
        <f t="shared" si="56"/>
        <v>0.015</v>
      </c>
      <c r="D103" s="67"/>
      <c r="E103" s="47">
        <f t="shared" si="57"/>
        <v>0.003058935633735735</v>
      </c>
      <c r="F103" s="48"/>
      <c r="G103" s="49">
        <f t="shared" si="58"/>
        <v>1.2847529661690087</v>
      </c>
      <c r="H103" s="11"/>
      <c r="I103" s="47">
        <f t="shared" si="59"/>
        <v>0.0036309523809523814</v>
      </c>
      <c r="J103" s="48"/>
      <c r="K103" s="49">
        <f t="shared" si="60"/>
        <v>1.261875</v>
      </c>
      <c r="L103" s="4"/>
      <c r="M103" s="47">
        <f t="shared" si="61"/>
        <v>-0.0005720167472166465</v>
      </c>
      <c r="N103" s="48"/>
      <c r="O103" s="49">
        <f t="shared" si="62"/>
        <v>0.022877966169008612</v>
      </c>
    </row>
    <row r="104" spans="1:15" ht="18">
      <c r="A104" s="4">
        <f t="shared" si="63"/>
        <v>420</v>
      </c>
      <c r="B104" s="65"/>
      <c r="C104" s="66">
        <f t="shared" si="56"/>
        <v>0.02</v>
      </c>
      <c r="D104" s="67"/>
      <c r="E104" s="47">
        <f t="shared" si="57"/>
        <v>0.003308817585348516</v>
      </c>
      <c r="F104" s="48"/>
      <c r="G104" s="49">
        <f t="shared" si="58"/>
        <v>1.3897033858463768</v>
      </c>
      <c r="H104" s="11"/>
      <c r="I104" s="47">
        <f t="shared" si="59"/>
        <v>0.004047619047619048</v>
      </c>
      <c r="J104" s="48"/>
      <c r="K104" s="49">
        <f t="shared" si="60"/>
        <v>1.3491666666666666</v>
      </c>
      <c r="L104" s="4"/>
      <c r="M104" s="47">
        <f t="shared" si="61"/>
        <v>-0.000738801462270532</v>
      </c>
      <c r="N104" s="48"/>
      <c r="O104" s="49">
        <f t="shared" si="62"/>
        <v>0.040536719179710134</v>
      </c>
    </row>
    <row r="105" spans="1:15" ht="18">
      <c r="A105" s="4">
        <f t="shared" si="63"/>
        <v>420</v>
      </c>
      <c r="B105" s="65"/>
      <c r="C105" s="66">
        <f t="shared" si="56"/>
        <v>0.025</v>
      </c>
      <c r="D105" s="67"/>
      <c r="E105" s="47">
        <f t="shared" si="57"/>
        <v>0.003570296557067987</v>
      </c>
      <c r="F105" s="48"/>
      <c r="G105" s="49">
        <f t="shared" si="58"/>
        <v>1.4995245539685544</v>
      </c>
      <c r="H105" s="11"/>
      <c r="I105" s="47">
        <f t="shared" si="59"/>
        <v>0.004464285714285714</v>
      </c>
      <c r="J105" s="48"/>
      <c r="K105" s="49">
        <f t="shared" si="60"/>
        <v>1.4364583333333334</v>
      </c>
      <c r="L105" s="4"/>
      <c r="M105" s="47">
        <f t="shared" si="61"/>
        <v>-0.0008939891572177271</v>
      </c>
      <c r="N105" s="48"/>
      <c r="O105" s="49">
        <f t="shared" si="62"/>
        <v>0.06306622063522105</v>
      </c>
    </row>
    <row r="106" spans="1:15" s="33" customFormat="1" ht="18">
      <c r="A106" s="4">
        <f t="shared" si="63"/>
        <v>420</v>
      </c>
      <c r="B106" s="65"/>
      <c r="C106" s="66">
        <f t="shared" si="56"/>
        <v>0.030000000000000002</v>
      </c>
      <c r="D106" s="67"/>
      <c r="E106" s="47">
        <f t="shared" si="57"/>
        <v>0.0038430675151394007</v>
      </c>
      <c r="F106" s="48"/>
      <c r="G106" s="49">
        <f t="shared" si="58"/>
        <v>1.6140883563585482</v>
      </c>
      <c r="H106" s="11"/>
      <c r="I106" s="47">
        <f t="shared" si="59"/>
        <v>0.004880952380952382</v>
      </c>
      <c r="J106" s="48"/>
      <c r="K106" s="49">
        <f t="shared" si="60"/>
        <v>1.5237500000000002</v>
      </c>
      <c r="L106" s="4"/>
      <c r="M106" s="47">
        <f t="shared" si="61"/>
        <v>-0.001037884865812981</v>
      </c>
      <c r="N106" s="48"/>
      <c r="O106" s="49">
        <f t="shared" si="62"/>
        <v>0.09033835635854803</v>
      </c>
    </row>
    <row r="107" spans="1:15" ht="18">
      <c r="A107" s="4">
        <f t="shared" si="63"/>
        <v>420</v>
      </c>
      <c r="B107" s="65"/>
      <c r="C107" s="66">
        <f t="shared" si="56"/>
        <v>0.035</v>
      </c>
      <c r="D107" s="67"/>
      <c r="E107" s="47">
        <f t="shared" si="57"/>
        <v>0.004126768841947041</v>
      </c>
      <c r="F107" s="48"/>
      <c r="G107" s="49">
        <f t="shared" si="58"/>
        <v>1.7332429136177572</v>
      </c>
      <c r="H107" s="11"/>
      <c r="I107" s="47">
        <f t="shared" si="59"/>
        <v>0.0052976190476190475</v>
      </c>
      <c r="J107" s="48"/>
      <c r="K107" s="49">
        <f t="shared" si="60"/>
        <v>1.6110416666666667</v>
      </c>
      <c r="L107" s="4"/>
      <c r="M107" s="47">
        <f t="shared" si="61"/>
        <v>-0.0011708502056720065</v>
      </c>
      <c r="N107" s="48"/>
      <c r="O107" s="49">
        <f t="shared" si="62"/>
        <v>0.12220124695109047</v>
      </c>
    </row>
    <row r="108" spans="1:15" ht="18">
      <c r="A108" s="4">
        <f t="shared" si="63"/>
        <v>420</v>
      </c>
      <c r="B108" s="65"/>
      <c r="C108" s="66">
        <f t="shared" si="56"/>
        <v>0.04</v>
      </c>
      <c r="D108" s="67"/>
      <c r="E108" s="47">
        <f t="shared" si="57"/>
        <v>0.00442098940348344</v>
      </c>
      <c r="F108" s="48"/>
      <c r="G108" s="49">
        <f t="shared" si="58"/>
        <v>1.856815549463045</v>
      </c>
      <c r="H108" s="11"/>
      <c r="I108" s="47">
        <f t="shared" si="59"/>
        <v>0.005714285714285715</v>
      </c>
      <c r="J108" s="48"/>
      <c r="K108" s="49">
        <f t="shared" si="60"/>
        <v>1.6983333333333333</v>
      </c>
      <c r="L108" s="4"/>
      <c r="M108" s="47">
        <f t="shared" si="61"/>
        <v>-0.0012932963108022747</v>
      </c>
      <c r="N108" s="48"/>
      <c r="O108" s="49">
        <f t="shared" si="62"/>
        <v>0.1584822161297117</v>
      </c>
    </row>
    <row r="109" spans="1:15" ht="18">
      <c r="A109" s="4">
        <f t="shared" si="63"/>
        <v>420</v>
      </c>
      <c r="B109" s="65"/>
      <c r="C109" s="66">
        <f t="shared" si="56"/>
        <v>0.045</v>
      </c>
      <c r="D109" s="67"/>
      <c r="E109" s="47">
        <f t="shared" si="57"/>
        <v>0.004725276263503656</v>
      </c>
      <c r="F109" s="48"/>
      <c r="G109" s="49">
        <f t="shared" si="58"/>
        <v>1.9846160306715355</v>
      </c>
      <c r="H109" s="11"/>
      <c r="I109" s="47">
        <f t="shared" si="59"/>
        <v>0.006130952380952381</v>
      </c>
      <c r="J109" s="48"/>
      <c r="K109" s="49">
        <f t="shared" si="60"/>
        <v>1.785625</v>
      </c>
      <c r="L109" s="4"/>
      <c r="M109" s="47">
        <f t="shared" si="61"/>
        <v>-0.001405676117448725</v>
      </c>
      <c r="N109" s="48"/>
      <c r="O109" s="49">
        <f t="shared" si="62"/>
        <v>0.19899103067153545</v>
      </c>
    </row>
    <row r="110" spans="1:15" ht="18">
      <c r="A110" s="5">
        <f t="shared" si="63"/>
        <v>420</v>
      </c>
      <c r="B110" s="68"/>
      <c r="C110" s="69">
        <f t="shared" si="56"/>
        <v>0.049999999999999996</v>
      </c>
      <c r="D110" s="70"/>
      <c r="E110" s="50">
        <f t="shared" si="57"/>
        <v>0.0050391427741237355</v>
      </c>
      <c r="F110" s="51"/>
      <c r="G110" s="52">
        <f t="shared" si="58"/>
        <v>2.1164399651319687</v>
      </c>
      <c r="H110" s="12"/>
      <c r="I110" s="50">
        <f t="shared" si="59"/>
        <v>0.006547619047619048</v>
      </c>
      <c r="J110" s="51"/>
      <c r="K110" s="52">
        <f t="shared" si="60"/>
        <v>1.8729166666666668</v>
      </c>
      <c r="L110" s="5"/>
      <c r="M110" s="50">
        <f t="shared" si="61"/>
        <v>-0.0015084762734953122</v>
      </c>
      <c r="N110" s="51"/>
      <c r="O110" s="52">
        <f t="shared" si="62"/>
        <v>0.24352329846530196</v>
      </c>
    </row>
    <row r="113" s="33" customFormat="1" ht="9.75"/>
    <row r="121" s="33" customFormat="1" ht="9.75"/>
    <row r="129" s="33" customFormat="1" ht="9.75"/>
    <row r="137" s="33" customFormat="1" ht="9.75"/>
  </sheetData>
  <mergeCells count="12">
    <mergeCell ref="A30:O30"/>
    <mergeCell ref="B32:C32"/>
    <mergeCell ref="F32:G32"/>
    <mergeCell ref="Q30:U30"/>
    <mergeCell ref="U33:W33"/>
    <mergeCell ref="Y33:AA33"/>
    <mergeCell ref="AC33:AE33"/>
    <mergeCell ref="B31:C31"/>
    <mergeCell ref="I31:O32"/>
    <mergeCell ref="E33:G33"/>
    <mergeCell ref="I33:K33"/>
    <mergeCell ref="M33:O33"/>
  </mergeCells>
  <printOptions horizontalCentered="1" verticalCentered="1"/>
  <pageMargins left="0.7874015748031497" right="0.7874015748031497" top="0.984251968503937" bottom="0.984251968503937" header="0.5118110236220472" footer="0.5118110236220472"/>
  <pageSetup blackAndWhite="1"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岩崎商事</dc:creator>
  <cp:keywords/>
  <dc:description/>
  <cp:lastModifiedBy>Hiroki OKANO</cp:lastModifiedBy>
  <cp:lastPrinted>2013-06-21T02:14:14Z</cp:lastPrinted>
  <dcterms:created xsi:type="dcterms:W3CDTF">2013-05-26T05:17:40Z</dcterms:created>
  <cp:category/>
  <cp:version/>
  <cp:contentType/>
  <cp:contentStatus/>
</cp:coreProperties>
</file>